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ndir\OneDrive\Documents\CAM 2023\INFORME DE GESTIÓN 2022\INFORME 6 FEBRERO\INDIRA\"/>
    </mc:Choice>
  </mc:AlternateContent>
  <xr:revisionPtr revIDLastSave="0" documentId="13_ncr:1_{6CC2858C-FEA5-4832-8852-C33C399C9857}" xr6:coauthVersionLast="47" xr6:coauthVersionMax="47" xr10:uidLastSave="{00000000-0000-0000-0000-000000000000}"/>
  <bookViews>
    <workbookView xWindow="-120" yWindow="-120" windowWidth="20730" windowHeight="11040" xr2:uid="{00000000-000D-0000-FFFF-FFFF00000000}"/>
  </bookViews>
  <sheets>
    <sheet name="ANEXO 19" sheetId="1" r:id="rId1"/>
  </sheets>
  <definedNames>
    <definedName name="_xlnm.Print_Area" localSheetId="0">'ANEXO 19'!$A$2:$N$76</definedName>
    <definedName name="_xlnm.Print_Titles" localSheetId="0">'ANEXO 19'!$2:$2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7" i="1" l="1"/>
  <c r="H65" i="1" l="1"/>
  <c r="I65" i="1" s="1"/>
  <c r="J65" i="1" s="1"/>
  <c r="L64" i="1"/>
  <c r="L61" i="1"/>
  <c r="L56" i="1"/>
  <c r="L47" i="1"/>
  <c r="L5" i="1" l="1"/>
  <c r="L4" i="1"/>
  <c r="H57" i="1" l="1"/>
  <c r="H58" i="1"/>
  <c r="G57" i="1" l="1"/>
  <c r="G58" i="1"/>
  <c r="G40" i="1" l="1"/>
</calcChain>
</file>

<file path=xl/sharedStrings.xml><?xml version="1.0" encoding="utf-8"?>
<sst xmlns="http://schemas.openxmlformats.org/spreadsheetml/2006/main" count="302" uniqueCount="249">
  <si>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</si>
  <si>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</si>
  <si>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</si>
  <si>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</si>
  <si>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</si>
  <si>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</si>
  <si>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</si>
  <si>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</si>
  <si>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Asesoría y asistencia técnica a los 37 municpios en los procesos de revisión y ajustes de sus planes de ordenamiento territorial y en la formulación de planes parciales</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</si>
  <si>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</si>
  <si>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</si>
  <si>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</si>
  <si>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</si>
  <si>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</si>
  <si>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</si>
  <si>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</si>
  <si>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</si>
  <si>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</si>
  <si>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</si>
  <si>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</si>
  <si>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</si>
  <si>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</si>
  <si>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</si>
  <si>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</si>
  <si>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</si>
  <si>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</si>
  <si>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</si>
  <si>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</si>
  <si>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</si>
  <si>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</si>
  <si>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</si>
  <si>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</si>
  <si>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</si>
  <si>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</si>
  <si>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</si>
  <si>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</si>
  <si>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</si>
  <si>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</si>
  <si>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</si>
  <si>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</si>
  <si>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</si>
  <si>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</si>
  <si>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</si>
  <si>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</si>
  <si>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</si>
  <si>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</si>
  <si>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Indice de Desempeño Institucional</t>
  </si>
  <si>
    <t>Indice de Transparencia</t>
  </si>
  <si>
    <t>Estrategia implementada</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</si>
  <si>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</si>
  <si>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</si>
  <si>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</si>
  <si>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</si>
  <si>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</si>
  <si>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</si>
  <si>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</si>
  <si>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Programa establecido</t>
  </si>
  <si>
    <t>Establecimiento y mantenimiento de plantaciones forestales protectoras</t>
  </si>
  <si>
    <t>Apoyo al establecimiento de plantaciones forestales comerciales</t>
  </si>
  <si>
    <t>Administración y manejo de áreas adquiridas para la protección del recurso hídrico</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</si>
  <si>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</si>
  <si>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</si>
  <si>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</si>
  <si>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</si>
  <si>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</si>
  <si>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 xml:space="preserve"> </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</si>
  <si>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</si>
  <si>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</si>
  <si>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</si>
  <si>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</si>
  <si>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</si>
  <si>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</si>
  <si>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</si>
  <si>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</si>
  <si>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</si>
  <si>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</si>
  <si>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</si>
  <si>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</si>
  <si>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</si>
  <si>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</si>
  <si>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</si>
  <si>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</si>
  <si>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Apoyo a iniciativa de mercados verdes y biocomercio con la formulación e implementaicón de sus planes de negocios</t>
  </si>
  <si>
    <t>&gt;=85</t>
  </si>
  <si>
    <t>ND</t>
  </si>
  <si>
    <t>Mipymes y empresas vinculadas a mercados verdes (uso y aprovechamiento sostenible de la biodiversidad, ecoproductos industriales y ecoturismo) acompañados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</si>
  <si>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</si>
  <si>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</si>
  <si>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Firma de agendas para la producción más limpia en los  sectores productivos que generan impactos ambientales negativos</t>
  </si>
  <si>
    <t>Realizar un estudio de priorización de áreas urbanas, centros poblados y zonas rurales específicas donde se deben adelantar estudios de amenaza, vulnerabilidad y riesgo</t>
  </si>
  <si>
    <t xml:space="preserve"> 2012-2015</t>
  </si>
  <si>
    <t>Estudio</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</si>
  <si>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</si>
  <si>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</si>
  <si>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</si>
  <si>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</si>
  <si>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</si>
  <si>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</si>
  <si>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</si>
  <si>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</si>
  <si>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</si>
  <si>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</si>
  <si>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</si>
  <si>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Corresponde a la administración de los 6 PNR y 4 DRMI declarados por la Corporación. </t>
  </si>
  <si>
    <t>Elaboración e implementación de estudios REDD (Reducción de emisiones por deforestación y degradación) para la adaptación y mitigación al cambio climático, reducción de emisión de CO2 y de Mecanismo de Desarrollo Limpio (MDL)</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</si>
  <si>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</si>
  <si>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</si>
  <si>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La Corporación realizó seguimiento a la formulación y ejecución de PGIRS, PSMV y PMAA, conforme a sus competencias.</t>
  </si>
  <si>
    <t>Se cuenta con 3 estaciones en el municipio de Neiva.</t>
  </si>
  <si>
    <t xml:space="preserve">Atendidas con visita de verificación de la infracción ambiental. </t>
  </si>
  <si>
    <t>Corresponde al área declarada como DRMI La Tatacoa, con jurisdicción en los municipios de Villavieja y Baraya.</t>
  </si>
  <si>
    <t xml:space="preserve">N/A </t>
  </si>
  <si>
    <t xml:space="preserve">% AVANCE CONSOLIDADO   </t>
  </si>
  <si>
    <t>Determinantes ambientales formulados, adoptados mediante resolución y divulgados</t>
  </si>
  <si>
    <t>No se contempla meta en el plan de acción 2020-2023.</t>
  </si>
  <si>
    <t>Corresponde al área de 6 complejos de páramos con jurisdicción en el departamento, sobre los cuales se ejecutan acciones de manejo integral.</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</si>
  <si>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</si>
  <si>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N/A</t>
  </si>
  <si>
    <t>82.52</t>
  </si>
  <si>
    <t xml:space="preserve">Se brinda apoyo a todos los municipios. </t>
  </si>
  <si>
    <t>OBSERVACIONES RESPECTO AL AVANCE DE 2021</t>
  </si>
  <si>
    <t>Ya se cumplió la meta de compra de predios del Plan de Acción. No obstante se suscribió convenio para la adquisición de 16,8 ha en Acevedo</t>
  </si>
  <si>
    <t>Nro. Estaciones en operación</t>
  </si>
  <si>
    <t>Nro. Especies de flora y fauna amenazadas con planes de conservación en ejecución</t>
  </si>
  <si>
    <t>Nro. estudios de caracterización y manejo de páramos, humedales y zonas secas</t>
  </si>
  <si>
    <t>Nro. COLAP en operación</t>
  </si>
  <si>
    <t>Nro. reservas de la sociedad civil legalizadas</t>
  </si>
  <si>
    <t>Nro. organizaciones apoyadas</t>
  </si>
  <si>
    <t>Nro. municipios</t>
  </si>
  <si>
    <t>Nro. PROCEDA en ejecución</t>
  </si>
  <si>
    <t xml:space="preserve">Nro. Publicaciones </t>
  </si>
  <si>
    <t>Nro. Eventos realizados</t>
  </si>
  <si>
    <t>Nro. PRAES implementados</t>
  </si>
  <si>
    <t>Nro. establecimientos educativos con cátedra ambiental implementada</t>
  </si>
  <si>
    <t>Nro.  municipios con base catastral actualizada</t>
  </si>
  <si>
    <t>Nro. de contravenciones ambientales atendidas</t>
  </si>
  <si>
    <t>Nro. corrientes con reglamentación actualizada</t>
  </si>
  <si>
    <t>Nro. concesiones de agua con seguimiento</t>
  </si>
  <si>
    <t>Nro. concesiones de agua otorgadas</t>
  </si>
  <si>
    <t>Nro. resguardos indígenas que han implementado los planes de manejo ambiental de sus resguardos</t>
  </si>
  <si>
    <t>Nro. resguardos indígenas con sus planes de manejo ambiental articulados con sus planes de vida</t>
  </si>
  <si>
    <t>Nro. resguardos indígenas con sus POT revisados y ajustados</t>
  </si>
  <si>
    <t>Nro. estudios elaborados</t>
  </si>
  <si>
    <t>Nro. municipios asesorados para la revisión y ajuste de sus POT</t>
  </si>
  <si>
    <t>Nro. obras construidas para la prevención y mitigación de riesgos</t>
  </si>
  <si>
    <t>Nro. municipios con estudios de diseños de obras para la prevención y mitigación de riesgos y amenazas naturales</t>
  </si>
  <si>
    <t>Nro. municipios con estudios de amenaza, vulnerabilidad y riesgo por fenómenos de amenazas naturales</t>
  </si>
  <si>
    <t>Nro.  municipios asesorados por la CAM en formulación de planes de prevención y mitigación de desastres naturales</t>
  </si>
  <si>
    <t>Nro. municipios y ETIS con inclusión del riesgo en sus POT a partir de los determinantes ambientales generados por la Corporación</t>
  </si>
  <si>
    <t>Ha con planes de manejo en implementación</t>
  </si>
  <si>
    <t>Ha de áreas protegidas declaradas en jurisdicción de la Corporación</t>
  </si>
  <si>
    <t>Ha de áreas protegidas con estudios para su declaratoria como área protegida</t>
  </si>
  <si>
    <t>Ha  ecosistemas estratégicos (Páramos) con planes de manejo u ordenación en ejecución</t>
  </si>
  <si>
    <t>Ha  ecosistemas estratégicos (Humedales) con planes de manejo u ordenación en ejecución</t>
  </si>
  <si>
    <t>Ha  ecosistemas estratégicos (Zonas Secas) con planes de manejo u ordenación en ejecución</t>
  </si>
  <si>
    <t>Nro.  proyectos para mitigación de los efectos de cambio climático formulados e implementados</t>
  </si>
  <si>
    <t>Nro. sistemas de descontaminación en operación</t>
  </si>
  <si>
    <t>Ha adquiridas</t>
  </si>
  <si>
    <t>Ha reforestadas para la protección de cuencas abastecedoras</t>
  </si>
  <si>
    <t>Ha revegetalizadas naturalmente para la protección de cuencas abastecedoras</t>
  </si>
  <si>
    <t>Ha Plantaciones forestales comerciales establecidas</t>
  </si>
  <si>
    <t>Nro. municipios con procesos de pagos por servicios ambientales implementados</t>
  </si>
  <si>
    <t>Ha adquiridas para la protección del recurso hídrico administradas adecuadamente</t>
  </si>
  <si>
    <t>Nro. minas con planes de manejo formulados y en implementación</t>
  </si>
  <si>
    <t xml:space="preserve">Nro. Iniciativas apoyadas </t>
  </si>
  <si>
    <t>Nro. Iniciativas con planes de negocios en ejecución</t>
  </si>
  <si>
    <t>AVANCE CONSOLIDADO</t>
  </si>
  <si>
    <t>88.35</t>
  </si>
  <si>
    <t>Índice de evaluación de desempeño institucional 2021,  IEDI, medición efectuada por el MADS. Cuarto lugar</t>
  </si>
  <si>
    <t>Continúa en implementación el proyecto con financiacion de CI, paisajes cafeteros y cacaoteros corredor de transición andino amazónica</t>
  </si>
  <si>
    <t>Empresas activas vinculadas Y ACTIVAS en el proyecto de Negocios Verdes</t>
  </si>
  <si>
    <t>% AVANCE POR META</t>
  </si>
  <si>
    <t>RESPONSABLES</t>
  </si>
  <si>
    <t>CAM, MADS, Mininterior, Minjusticia, departamento (asistencia técnica) entes territoriales responsables de elaborar los planes y de formular los instrumentos de planificación local</t>
  </si>
  <si>
    <t>Los entes territoriales son responsables directos de la formulación de los instrumentos de planificación local</t>
  </si>
  <si>
    <t>CAM, MADS, Mininterior, Minjusticia, departamento (asistencia técnica) entes territoriales responsables de la elaboración de los planes</t>
  </si>
  <si>
    <t>Las administraciones municipales son responsables de la construcción de estas obras</t>
  </si>
  <si>
    <t>La CAM  y el departamento ofrecen la asistencia técnica. Los entes territoriales son responsables de la elaboración de los planes</t>
  </si>
  <si>
    <t>la CAM ofrece la asistencia técnica. Los entes territoriales son responsables de la elaboración de los planes</t>
  </si>
  <si>
    <t>CAM</t>
  </si>
  <si>
    <t>CAM y gobernación</t>
  </si>
  <si>
    <t>Los municipios son los responsables directos de esta acción. La CAM y gobernación ofrecerán apoyo</t>
  </si>
  <si>
    <t>Los resguardos indígenas son autónomos en sus acciones, por lo cual serán los responsables de la formulación de sus instrumentos de planificación. La CAM ofrecerá apoyo junto con la gobernación</t>
  </si>
  <si>
    <t>Los resguardos indígenas definiran de forma autónoma la conformación de la instacia departamental de coordinación departamental. La CAM y gobernación brindaran apoyo</t>
  </si>
  <si>
    <t>No se contempla en PGAR  a la CAM como fuente de financiación. Con el apoyo de la CAM vienen realizando actividades acorde con los planes de manejo ambiental</t>
  </si>
  <si>
    <t>CAM con apoyo de la fuerza pública</t>
  </si>
  <si>
    <t>CAM con apoyo de la fuerza pública y las administraciones municipales</t>
  </si>
  <si>
    <t>La actualización catastral es responsabilidad de cada entidad territorial, pero puede ser cofinanciada por el departamento y el IGAC</t>
  </si>
  <si>
    <t>Meta proyectada para los años 2011-2012. Asistencia técnica a través de su participación en Consejos Municipales para la Gestión del Riesgo de Desastres.</t>
  </si>
  <si>
    <t>Meta proyectada para los años 2011-2015. Se cuenta con determinantes ambientales, no fueron adoptados mediante resolución.</t>
  </si>
  <si>
    <t xml:space="preserve">La educación es una responsabilidad de los entes territoriales. La CAM y el departamento a través de la Secretaría de Educación ofrecerán apoyo. </t>
  </si>
  <si>
    <t>CAM con unión de esfuerzos con ONG, academia y medios de comunicación</t>
  </si>
  <si>
    <t>CAM en alianza estratégica con los entes territoriales emprenderán acciones encaminadas a mejorar el accionar ambiental</t>
  </si>
  <si>
    <t xml:space="preserve">CAM en alianza estratégica con las organizaciones de base comunitaria </t>
  </si>
  <si>
    <t xml:space="preserve">CAM y administraciones municipales </t>
  </si>
  <si>
    <t>CAM en coordinación con administraciones municipales</t>
  </si>
  <si>
    <t>CAM y PNN en coordinación con las administraciones municipales capacitarán a propietarios y asesorarán para el registro</t>
  </si>
  <si>
    <t>La CAM con los estudios existentes priorizará las áreas y profundizará los estudios de páramos, humedales y zonas secas</t>
  </si>
  <si>
    <t>CAM en coordinación con administraciones municipales y el IDEAM definirán las corrientes y adelantará las labores de monitoreo</t>
  </si>
  <si>
    <t>CAM en coordinación con gobernación realizará cada 5 años estudio de monitoreo de coberturas forestales</t>
  </si>
  <si>
    <t>CAM en coordinación con el departamento e INGEOMINAS</t>
  </si>
  <si>
    <t>CAM junto con PDA y las administraciones municipales</t>
  </si>
  <si>
    <t>CAM en coordinación con los gremos productivos</t>
  </si>
  <si>
    <t>CAM con recursos del Fondo Regional para la descontaminación del recurso hídrico, elaborará el programa de ordenamiento del recurso hídrico</t>
  </si>
  <si>
    <t>Entes territoriales, labor que puede ser apoyada por la CAM</t>
  </si>
  <si>
    <t xml:space="preserve">CAM junto con administraciones municipales </t>
  </si>
  <si>
    <t>CAM con Empresa Forestal del Huila e inversionistas privados</t>
  </si>
  <si>
    <t>Se estableció como única fuente de financiación la de entes territoriales. Ejercicio piloto en implementación en cuenca del río Las Ceibas.</t>
  </si>
  <si>
    <t>CAM acompañará a las administraciones municipales en la implementación del pago por servicios ambientales</t>
  </si>
  <si>
    <t>CAM asesorará a las empresas privadas para que formulen los planes de manejo para prevención de la contaminación atmosférica</t>
  </si>
  <si>
    <t xml:space="preserve">Meta proyectada para los años 2011-2015.  </t>
  </si>
  <si>
    <t>Meta proyectada para los años 2011-2018. Avance en fase de aprestamiento para la formulación del POMCA del río Yaguará y de diagnóstico y formulacion del PMA de La Yaguilga</t>
  </si>
  <si>
    <t>CAM promoverá la firma de los acuerdos</t>
  </si>
  <si>
    <t>Gremios implementarán los planes y CAM hará el seguimiento</t>
  </si>
  <si>
    <t>CAM y gobernación asesorarán a mineros en formulación de sus planes de manejo ambiental</t>
  </si>
  <si>
    <t>CAM en coordinación con administraciones municipales, ESP, PDA y gobernación promoverán proyectos para el manejo integral de residuos</t>
  </si>
  <si>
    <t xml:space="preserve">Meta proyecta a partir del año 2012. Se indica este  % de cumplimiento con relación a la verificación del avance de las actividades que se cumplieron en desarrollo del Plan Operativo de la vigencia  a través del seguimiento a las agendas de los sectores  </t>
  </si>
  <si>
    <t>Meta proyectada a partir del año 2012.</t>
  </si>
  <si>
    <t>Meta proyectada a partir del año 2012. Los 37 municipios dispusieron adecuadamente los residuos sólidos de sus cabeceras en los rellenos sanitarios Los Ángeles en Neiva, La Esperanza en Florencia y en Biorgánicos del Sur.</t>
  </si>
  <si>
    <t>Meta a proyectada a partir del año 2012. Empresas vinculadas al programa Negocios Verdes.</t>
  </si>
  <si>
    <t>Meta proyectada para los años 2012 y 2013. 37 municipios asesorados. Las entidades territoriales indígenas (ETI) en su autonomía no han formulado planes</t>
  </si>
  <si>
    <t>Asesoría y asistencia técnica a los 37 municipios en los procesos de revisión y ajustes y monitoreo de los planes de gestión integral de residuos sólidos, planes de saneamiento y manejo de vertimientos, planes maestros de acueducto y alcantarillado</t>
  </si>
  <si>
    <t>Nro. municipios asesorados en la revisón, ajuste y monitoreo de PGIRS, PSMV y PMAA</t>
  </si>
  <si>
    <t>No se ha elaborado un estudio de priorización de áreas urbanas, centros poblados y zonas rurales específicas donde se deban adelantar estudios de AVR. Se ha dado prioridad a AVR de zonas urbanas de los municipios, porque albergan el mayor número de habitantes, donde se incluye el acotamiento de rondas hídricas. Los municipios figuran como responsables de adelantar esta acción. Por tanto en la cuantificación de avance de esta línea estratégica esta meta no se computa.</t>
  </si>
  <si>
    <t>No se contempla en PGAR a la CAM como fuente de financiación. Los resguardos indígenas no formulan POT sino planes de vida. Por tanto en la cuantificación del avance de esta línea estratégica esta meta no se computa.</t>
  </si>
  <si>
    <t xml:space="preserve">Se realizaron dos  seguimiento al cumplimiento de los proyectos, obras y actividades contempladas en los cronogramas de los PSMV, formulados por los Prestadores del Servicio Público de Alcantarillado con el fin de verificar los avances principalmente en la recolección, eliminación de vertimientos y tratamiento de las aguas residuales que se generan en los municipios. 
</t>
  </si>
  <si>
    <t>Al no contemplarse meta en PGAR no se computa resultado para obtención de avance de línea estratégica. Se deja información para conocimiento de interesados.</t>
  </si>
  <si>
    <t>No se ha realizado medición  por parte de Transparencia por Colombia. No se considera este indicador al momento de determinar avance de la línea estratégica.</t>
  </si>
  <si>
    <t>No se ha realizado  medición en 2021 por parte del DANE. No se considera este indicador al momento de determinar avance de la línea estratégica.</t>
  </si>
  <si>
    <t>Al no contemplarse meta en PGAR no se computa resultado para obtención de avance de línea estratégica. Se deja información para conocimiento de interesados.Corresponde al número de PRAES fortalecidos.</t>
  </si>
  <si>
    <t>Al no contemplarse meta en PGAR no se computa resultado para obtención de avance de línea estratégica. Se deja información para conocimiento de interesados.Corresponde a PROCEDA fortalecidos y/o asesorados.</t>
  </si>
  <si>
    <t>Al no contemplarse meta en PGAR no se computa resultado para obtención de avance de línea estratégica. Se deja información para conocimiento de interesados. Boletines informativos emitidos durante el año</t>
  </si>
  <si>
    <t>La limitación de recursos ha impedido cumplir esta meta</t>
  </si>
  <si>
    <t>No se contempla en PGAR a la CAM como fuente de financiación; no obstante se han asignado recursos para el cumplimiento de esta meta.</t>
  </si>
  <si>
    <t>No se contempla en PGAR  a la CAM como fuente de financiación. No depende exclusivamente de la CAM, por estar formulada la meta como instancia departamental. Por tanto no se cuenta esta meta al momento de ponderar avance de esta línea estratégica. Se respeta autonomía de las comunidades indígenas para definir la instancia departamental de coordinación.</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</si>
  <si>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t>
  </si>
  <si>
    <t>Se elaboró y adoptó mediante Acuerdo No. 010 de 2018 el Plan de Ordenación Forestal del Huila. Se realizó monitoreo a comportamiento de parcelas revegetalizadas con recursos del PGN. El monitoreo de coberturas forestales lo realiza el IDEAM con una periodicidad anual, según el cual la tasa de deforestación en el Huila ha disminuido.</t>
  </si>
  <si>
    <t>Meta proyectada para los años 2011-2018.</t>
  </si>
  <si>
    <t>Como tal no se ha establecido un programa, sino que se han venido formulando los Planes de Ordenación del Recurso Hídrico (15 PORH). Se concluyó estudio de priorización de ordenamiento del recurso hídrico que permite señalar el cumplimiento del 100% de la meta</t>
  </si>
  <si>
    <t>Los datos consignados en la tabla corresponden al número de obras con diseño, elaborados principalmente a través del acotamiento de rondas hídricas de cascos urbanos. No se tiene el dato para número de municipios como figura el indicador, razón por la cual y para no distorsionar la evaluación no se computa al momento de calcular el avance del indicador y de la línea estratégica.</t>
  </si>
  <si>
    <t>Meta proyectada para los años 2011-2018. Como en 2018 no todos los municipios contaban con estudios AVR, continuaron elaborándose con recursos casi que exclusivamente de la CAM. el año 2021 se ejecutaron los “estudios de amenaza, vulnerabilidad y riesgo y acotamiento de las rondas hídricas en la zona de influencia de los cascos urbanos de los municipios de Gigante, Hobo, Oporapa, Paicol y El Pital. En 2022 se ejecutaron al 100% los estudios AVR de Suaza, Isnos, Elías, Tello y Tesalia y se logró un avance del 20% de los “estudios de amenaza, vulnerabilidad y riesgo detallados  y acotamiento de las rondas hídrica en la zona de influencia de los cascos urbanos de los municipios de Yaguará y Saladoblanco.</t>
  </si>
  <si>
    <t>Se culminaron las obras en el municipio de Suaza, consistente en dragados, limpieza y descalce en algunos sitios críticos priorizados en el río Suaza contratadas en 2021 y se adelantaron obras sobre el río Timaná, proyecto vigencias expiradas, cuyo avance va en un 79,2%.</t>
  </si>
  <si>
    <t>Al no contemplarse meta en PGAR no se computa resultado para obtención de avance de línea estratégica. Se deja información para conocimiento de interesados. Corresponde a 23 fechas ambientales con desarrollo de 43 actividades,  más  130 eventos con docentes y dinamizadores ambientales; sin contar las realiadas en el marco de ejecución de los PMA de áreas protegidas regionales y cuencas y microcuencas.</t>
  </si>
  <si>
    <t>Registradas y legalmente constituidas. Valor acumulativo.</t>
  </si>
  <si>
    <t>Meta de páramos cumplida en plan de acción 2016-2019. Se avance en Bosque seco tropical y con estudios de caracterización de humedales con su correspondiente declaratoria. En 2022 se ejecutaron los PMA de los 21 PMA</t>
  </si>
  <si>
    <t>En promedio 1 ha por humedal. Se cuenta con 21 PMA de humedales adoptados y en ejecución.</t>
  </si>
  <si>
    <t>Corresponde a pozos sépticos</t>
  </si>
  <si>
    <t xml:space="preserve">Se trabaja con los siguientes sectores: Cacao, ganaderos, porcícola, piscícola, apícola, guadua/bambú, ladrilleros, cafetero, aguacate hass </t>
  </si>
  <si>
    <t xml:space="preserve">ANEXO 19:  APORTE DEL PLAN DE ACCIÓN  AL PGAR 2011-2023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</si>
</sst>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Narrow"/>
      <family val="2"/>
    </font>
    <font>
      <sz val="9"/>
      <name val="Arial"/>
      <family val="2"/>
    </font>
    <font>
      <b/>
      <sz val="9"/>
      <name val="Arial"/>
      <family val="2"/>
    </font>
    <font>
      <sz val="11"/>
      <color theme="1"/>
      <name val="Calibri"/>
      <family val="2"/>
      <scheme val="minor"/>
    </font>
    <font>
      <b/>
      <sz val="9"/>
      <color theme="1"/>
      <name val="Arial Narrow"/>
      <family val="2"/>
    </font>
    <font>
      <b/>
      <sz val="14"/>
      <color theme="1"/>
      <name val="Arial"/>
      <family val="2"/>
    </font>
    <font>
      <b/>
      <sz val="9"/>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9" fontId="4" fillId="0" borderId="0" applyFont="0" applyFill="0" applyBorder="0" applyAlignment="0" applyProtection="0"/>
  </cellStyleXfs>
  <cellXfs count="66">
    <xf numFmtId="0" fontId="0" fillId="0" borderId="0" xfId="0"/>
    <xf numFmtId="0" fontId="1" fillId="0" borderId="0" xfId="0" applyFont="1" applyAlignment="1">
      <alignment horizontal="justify"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 fillId="2" borderId="0" xfId="0" applyFont="1" applyFill="1" applyAlignment="1">
      <alignment horizontal="justify" vertical="center" wrapText="1"/>
    </xf>
    <xf numFmtId="9" fontId="1" fillId="2" borderId="0" xfId="0" applyNumberFormat="1" applyFont="1" applyFill="1" applyAlignment="1">
      <alignment horizontal="justify" vertical="center" wrapText="1"/>
    </xf>
    <xf numFmtId="0" fontId="3" fillId="2"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9" fontId="2" fillId="2" borderId="1" xfId="1" applyFont="1" applyFill="1" applyBorder="1" applyAlignment="1">
      <alignment horizontal="center" vertical="center" wrapText="1"/>
    </xf>
    <xf numFmtId="9"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2" fillId="2" borderId="5"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justify" vertical="center" wrapText="1"/>
    </xf>
    <xf numFmtId="3" fontId="8" fillId="2" borderId="2" xfId="0" applyNumberFormat="1" applyFont="1" applyFill="1" applyBorder="1" applyAlignment="1">
      <alignment horizontal="center" vertical="center" wrapText="1"/>
    </xf>
    <xf numFmtId="9" fontId="8" fillId="2" borderId="1" xfId="1" applyFont="1" applyFill="1" applyBorder="1" applyAlignment="1">
      <alignment horizontal="center" vertical="center" wrapText="1"/>
    </xf>
    <xf numFmtId="0" fontId="8" fillId="2" borderId="1" xfId="0" applyFont="1" applyFill="1" applyBorder="1" applyAlignment="1">
      <alignment vertical="center" wrapText="1"/>
    </xf>
    <xf numFmtId="3" fontId="8" fillId="2" borderId="5" xfId="0" applyNumberFormat="1" applyFont="1" applyFill="1" applyBorder="1" applyAlignment="1">
      <alignment horizontal="justify" vertical="center" wrapText="1"/>
    </xf>
    <xf numFmtId="9" fontId="8" fillId="6" borderId="1" xfId="1" applyFont="1" applyFill="1" applyBorder="1" applyAlignment="1">
      <alignment horizontal="center" vertical="center" wrapText="1"/>
    </xf>
    <xf numFmtId="0" fontId="8" fillId="0" borderId="1" xfId="0" applyFont="1" applyBorder="1" applyAlignment="1">
      <alignment horizontal="justify" vertical="center" wrapText="1"/>
    </xf>
    <xf numFmtId="3" fontId="8" fillId="2" borderId="3" xfId="0" applyNumberFormat="1" applyFont="1" applyFill="1" applyBorder="1" applyAlignment="1">
      <alignment horizontal="center" vertical="center" wrapText="1"/>
    </xf>
    <xf numFmtId="0" fontId="8" fillId="6" borderId="1" xfId="0" applyFont="1" applyFill="1" applyBorder="1" applyAlignment="1">
      <alignment horizontal="justify" vertical="center" wrapText="1"/>
    </xf>
    <xf numFmtId="9" fontId="8" fillId="6" borderId="7" xfId="1" applyFont="1" applyFill="1" applyBorder="1" applyAlignment="1">
      <alignment horizontal="center" vertical="center" wrapText="1"/>
    </xf>
    <xf numFmtId="3" fontId="8" fillId="2"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9" fontId="1" fillId="0" borderId="0" xfId="0" applyNumberFormat="1" applyFont="1" applyAlignment="1">
      <alignment horizontal="justify" vertical="center" wrapText="1"/>
    </xf>
    <xf numFmtId="9" fontId="8" fillId="2" borderId="7" xfId="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5" xfId="0" applyNumberFormat="1" applyFont="1" applyFill="1" applyBorder="1" applyAlignment="1">
      <alignment horizontal="justify" vertical="center" wrapText="1"/>
    </xf>
    <xf numFmtId="3" fontId="8" fillId="2" borderId="7" xfId="0" applyNumberFormat="1" applyFont="1" applyFill="1" applyBorder="1" applyAlignment="1">
      <alignment horizontal="justify" vertical="center" wrapText="1"/>
    </xf>
    <xf numFmtId="3" fontId="8" fillId="2" borderId="6" xfId="0" applyNumberFormat="1" applyFont="1" applyFill="1" applyBorder="1" applyAlignment="1">
      <alignment horizontal="justify" vertical="center" wrapText="1"/>
    </xf>
    <xf numFmtId="3" fontId="8" fillId="2" borderId="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9" fontId="8" fillId="2" borderId="5" xfId="1" applyFont="1" applyFill="1" applyBorder="1" applyAlignment="1">
      <alignment horizontal="center" vertical="center" wrapText="1"/>
    </xf>
    <xf numFmtId="9" fontId="8" fillId="2" borderId="7" xfId="1" applyFont="1" applyFill="1" applyBorder="1" applyAlignment="1">
      <alignment horizontal="center" vertical="center" wrapText="1"/>
    </xf>
    <xf numFmtId="9" fontId="8" fillId="2" borderId="6" xfId="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0" borderId="0" xfId="0" applyFont="1" applyAlignment="1">
      <alignment horizontal="center" vertical="center" wrapText="1"/>
    </xf>
    <xf numFmtId="0" fontId="8" fillId="2" borderId="1"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abSelected="1" topLeftCell="G30" zoomScaleNormal="100" workbookViewId="0">
      <selection activeCell="K33" sqref="K33"/>
    </sheetView>
  </sheetViews>
  <sheetFormatPr baseColWidth="10" defaultRowHeight="13.5" x14ac:dyDescent="0.25"/>
  <cols>
    <col min="1" max="1" width="17.42578125" style="1" customWidth="1"/>
    <col min="2" max="2" width="33.140625" style="1" customWidth="1"/>
    <col min="3" max="3" width="31" style="1" customWidth="1"/>
    <col min="4" max="4" width="12.5703125" style="1" customWidth="1"/>
    <col min="5" max="5" width="26" style="1" customWidth="1"/>
    <col min="6" max="6" width="8.5703125" style="1" bestFit="1" customWidth="1"/>
    <col min="7" max="7" width="10" style="1" customWidth="1"/>
    <col min="8" max="12" width="12.42578125" style="1" customWidth="1"/>
    <col min="13" max="13" width="20.42578125" style="1" customWidth="1"/>
    <col min="14" max="14" width="66" style="1" customWidth="1"/>
    <col min="15" max="16384" width="11.42578125" style="1"/>
  </cols>
  <sheetData>
    <row r="1" spans="1:15" ht="21" customHeight="1" x14ac:dyDescent="0.25">
      <c r="A1" s="64" t="s">
        <v>248</v>
      </c>
      <c r="B1" s="64"/>
      <c r="C1" s="64"/>
      <c r="D1" s="64"/>
      <c r="E1" s="64"/>
      <c r="F1" s="64"/>
      <c r="G1" s="64"/>
      <c r="H1" s="64"/>
      <c r="I1" s="64"/>
      <c r="J1" s="64"/>
      <c r="K1" s="64"/>
      <c r="L1" s="64"/>
      <c r="M1" s="64"/>
      <c r="N1" s="64"/>
    </row>
    <row r="2" spans="1:15" ht="24" x14ac:dyDescent="0.25">
      <c r="A2" s="4" t="s">
        <v>0</v>
      </c>
      <c r="B2" s="4" t="s">
        <v>1</v>
      </c>
      <c r="C2" s="4" t="s">
        <v>39</v>
      </c>
      <c r="D2" s="4" t="s">
        <v>92</v>
      </c>
      <c r="E2" s="4" t="s">
        <v>172</v>
      </c>
      <c r="F2" s="4">
        <v>2011</v>
      </c>
      <c r="G2" s="4" t="s">
        <v>90</v>
      </c>
      <c r="H2" s="4" t="s">
        <v>95</v>
      </c>
      <c r="I2" s="8">
        <v>2020</v>
      </c>
      <c r="J2" s="8">
        <v>2021</v>
      </c>
      <c r="K2" s="8">
        <v>2022</v>
      </c>
      <c r="L2" s="8" t="s">
        <v>171</v>
      </c>
      <c r="M2" s="5" t="s">
        <v>112</v>
      </c>
      <c r="N2" s="5" t="s">
        <v>120</v>
      </c>
    </row>
    <row r="3" spans="1:15" ht="13.5" customHeight="1" x14ac:dyDescent="0.25">
      <c r="A3" s="61" t="s">
        <v>66</v>
      </c>
      <c r="B3" s="62"/>
      <c r="C3" s="62"/>
      <c r="D3" s="62"/>
      <c r="E3" s="62"/>
      <c r="F3" s="62"/>
      <c r="G3" s="62"/>
      <c r="H3" s="62"/>
      <c r="I3" s="62"/>
      <c r="J3" s="62"/>
      <c r="K3" s="62"/>
      <c r="L3" s="62"/>
      <c r="M3" s="62"/>
      <c r="N3" s="63"/>
    </row>
    <row r="4" spans="1:15" s="6" customFormat="1" ht="84.75" customHeight="1" x14ac:dyDescent="0.25">
      <c r="A4" s="42" t="s">
        <v>2</v>
      </c>
      <c r="B4" s="15" t="s">
        <v>3</v>
      </c>
      <c r="C4" s="15" t="s">
        <v>148</v>
      </c>
      <c r="D4" s="16">
        <v>54</v>
      </c>
      <c r="E4" s="17" t="s">
        <v>173</v>
      </c>
      <c r="F4" s="16">
        <v>12</v>
      </c>
      <c r="G4" s="16">
        <v>37</v>
      </c>
      <c r="H4" s="16">
        <v>22</v>
      </c>
      <c r="I4" s="18">
        <v>12</v>
      </c>
      <c r="J4" s="16">
        <v>37</v>
      </c>
      <c r="K4" s="16">
        <v>37</v>
      </c>
      <c r="L4" s="19">
        <f>+K4/D4</f>
        <v>0.68518518518518523</v>
      </c>
      <c r="M4" s="51">
        <v>0.83</v>
      </c>
      <c r="N4" s="15" t="s">
        <v>220</v>
      </c>
      <c r="O4" s="6" t="s">
        <v>65</v>
      </c>
    </row>
    <row r="5" spans="1:15" s="6" customFormat="1" ht="60" x14ac:dyDescent="0.25">
      <c r="A5" s="42"/>
      <c r="B5" s="15" t="s">
        <v>4</v>
      </c>
      <c r="C5" s="15" t="s">
        <v>147</v>
      </c>
      <c r="D5" s="16">
        <v>37</v>
      </c>
      <c r="E5" s="17" t="s">
        <v>175</v>
      </c>
      <c r="F5" s="16">
        <v>28</v>
      </c>
      <c r="G5" s="16">
        <v>37</v>
      </c>
      <c r="H5" s="16">
        <v>37</v>
      </c>
      <c r="I5" s="18">
        <v>21</v>
      </c>
      <c r="J5" s="16">
        <v>37</v>
      </c>
      <c r="K5" s="16">
        <v>37</v>
      </c>
      <c r="L5" s="19">
        <f>+K5/D5</f>
        <v>1</v>
      </c>
      <c r="M5" s="52"/>
      <c r="N5" s="15" t="s">
        <v>188</v>
      </c>
    </row>
    <row r="6" spans="1:15" s="6" customFormat="1" ht="115.5" customHeight="1" x14ac:dyDescent="0.25">
      <c r="A6" s="42"/>
      <c r="B6" s="20" t="s">
        <v>5</v>
      </c>
      <c r="C6" s="15" t="s">
        <v>146</v>
      </c>
      <c r="D6" s="16">
        <v>37</v>
      </c>
      <c r="E6" s="21" t="s">
        <v>174</v>
      </c>
      <c r="F6" s="16">
        <v>0</v>
      </c>
      <c r="G6" s="16">
        <v>2</v>
      </c>
      <c r="H6" s="16">
        <v>14</v>
      </c>
      <c r="I6" s="18">
        <v>0</v>
      </c>
      <c r="J6" s="16">
        <v>5</v>
      </c>
      <c r="K6" s="16">
        <v>5</v>
      </c>
      <c r="L6" s="19">
        <v>0.77</v>
      </c>
      <c r="M6" s="52"/>
      <c r="N6" s="15" t="s">
        <v>240</v>
      </c>
    </row>
    <row r="7" spans="1:15" s="6" customFormat="1" ht="84" customHeight="1" x14ac:dyDescent="0.25">
      <c r="A7" s="42"/>
      <c r="B7" s="15" t="s">
        <v>6</v>
      </c>
      <c r="C7" s="15" t="s">
        <v>145</v>
      </c>
      <c r="D7" s="16">
        <v>37</v>
      </c>
      <c r="E7" s="17" t="s">
        <v>174</v>
      </c>
      <c r="F7" s="16">
        <v>0</v>
      </c>
      <c r="G7" s="16">
        <v>17</v>
      </c>
      <c r="H7" s="16">
        <v>35</v>
      </c>
      <c r="I7" s="18">
        <v>5</v>
      </c>
      <c r="J7" s="16">
        <v>1</v>
      </c>
      <c r="K7" s="16">
        <v>0</v>
      </c>
      <c r="L7" s="22"/>
      <c r="M7" s="52"/>
      <c r="N7" s="23" t="s">
        <v>239</v>
      </c>
    </row>
    <row r="8" spans="1:15" s="6" customFormat="1" ht="55.5" customHeight="1" x14ac:dyDescent="0.25">
      <c r="A8" s="42"/>
      <c r="B8" s="15" t="s">
        <v>7</v>
      </c>
      <c r="C8" s="15" t="s">
        <v>144</v>
      </c>
      <c r="D8" s="16">
        <v>23</v>
      </c>
      <c r="E8" s="17" t="s">
        <v>176</v>
      </c>
      <c r="F8" s="16">
        <v>1</v>
      </c>
      <c r="G8" s="16">
        <v>15</v>
      </c>
      <c r="H8" s="24">
        <v>21</v>
      </c>
      <c r="I8" s="36">
        <v>0</v>
      </c>
      <c r="J8" s="16">
        <v>1</v>
      </c>
      <c r="K8" s="16">
        <v>1</v>
      </c>
      <c r="L8" s="19">
        <v>1</v>
      </c>
      <c r="M8" s="52"/>
      <c r="N8" s="15" t="s">
        <v>241</v>
      </c>
    </row>
    <row r="9" spans="1:15" s="6" customFormat="1" ht="85.5" customHeight="1" x14ac:dyDescent="0.25">
      <c r="A9" s="42"/>
      <c r="B9" s="15" t="s">
        <v>8</v>
      </c>
      <c r="C9" s="15" t="s">
        <v>143</v>
      </c>
      <c r="D9" s="16">
        <v>37</v>
      </c>
      <c r="E9" s="17" t="s">
        <v>177</v>
      </c>
      <c r="F9" s="16">
        <v>12</v>
      </c>
      <c r="G9" s="16">
        <v>37</v>
      </c>
      <c r="H9" s="16">
        <v>37</v>
      </c>
      <c r="I9" s="18">
        <v>37</v>
      </c>
      <c r="J9" s="16">
        <v>37</v>
      </c>
      <c r="K9" s="16">
        <v>37</v>
      </c>
      <c r="L9" s="19">
        <v>0.99</v>
      </c>
      <c r="M9" s="52"/>
      <c r="N9" s="15"/>
    </row>
    <row r="10" spans="1:15" s="6" customFormat="1" ht="90.75" customHeight="1" x14ac:dyDescent="0.25">
      <c r="A10" s="42"/>
      <c r="B10" s="15" t="s">
        <v>221</v>
      </c>
      <c r="C10" s="15" t="s">
        <v>222</v>
      </c>
      <c r="D10" s="16">
        <v>37</v>
      </c>
      <c r="E10" s="17" t="s">
        <v>178</v>
      </c>
      <c r="F10" s="16">
        <v>37</v>
      </c>
      <c r="G10" s="16">
        <v>37</v>
      </c>
      <c r="H10" s="16">
        <v>37</v>
      </c>
      <c r="I10" s="18">
        <v>37</v>
      </c>
      <c r="J10" s="16">
        <v>37</v>
      </c>
      <c r="K10" s="16">
        <v>37</v>
      </c>
      <c r="L10" s="19">
        <v>0.99</v>
      </c>
      <c r="M10" s="52"/>
      <c r="N10" s="15" t="s">
        <v>107</v>
      </c>
    </row>
    <row r="11" spans="1:15" s="6" customFormat="1" ht="63.75" customHeight="1" x14ac:dyDescent="0.25">
      <c r="A11" s="42"/>
      <c r="B11" s="15" t="s">
        <v>9</v>
      </c>
      <c r="C11" s="15" t="s">
        <v>113</v>
      </c>
      <c r="D11" s="16">
        <v>1</v>
      </c>
      <c r="E11" s="16" t="s">
        <v>179</v>
      </c>
      <c r="F11" s="16">
        <v>0</v>
      </c>
      <c r="G11" s="16">
        <v>1</v>
      </c>
      <c r="H11" s="16">
        <v>1</v>
      </c>
      <c r="I11" s="18">
        <v>0</v>
      </c>
      <c r="J11" s="16">
        <v>0</v>
      </c>
      <c r="K11" s="16">
        <v>0</v>
      </c>
      <c r="L11" s="19">
        <v>1</v>
      </c>
      <c r="M11" s="52"/>
      <c r="N11" s="15" t="s">
        <v>189</v>
      </c>
    </row>
    <row r="12" spans="1:15" s="6" customFormat="1" ht="45.75" customHeight="1" x14ac:dyDescent="0.25">
      <c r="A12" s="42"/>
      <c r="B12" s="15" t="s">
        <v>10</v>
      </c>
      <c r="C12" s="15" t="s">
        <v>142</v>
      </c>
      <c r="D12" s="16">
        <v>2</v>
      </c>
      <c r="E12" s="16" t="s">
        <v>180</v>
      </c>
      <c r="F12" s="16">
        <v>0</v>
      </c>
      <c r="G12" s="16">
        <v>0</v>
      </c>
      <c r="H12" s="16">
        <v>0</v>
      </c>
      <c r="I12" s="18">
        <v>0</v>
      </c>
      <c r="J12" s="16">
        <v>0</v>
      </c>
      <c r="K12" s="16">
        <v>0</v>
      </c>
      <c r="L12" s="19">
        <v>0</v>
      </c>
      <c r="M12" s="52"/>
      <c r="N12" s="15" t="s">
        <v>232</v>
      </c>
    </row>
    <row r="13" spans="1:15" s="6" customFormat="1" ht="70.5" customHeight="1" x14ac:dyDescent="0.25">
      <c r="A13" s="42"/>
      <c r="B13" s="15" t="s">
        <v>89</v>
      </c>
      <c r="C13" s="15" t="s">
        <v>142</v>
      </c>
      <c r="D13" s="16">
        <v>4</v>
      </c>
      <c r="E13" s="17" t="s">
        <v>181</v>
      </c>
      <c r="F13" s="16">
        <v>0</v>
      </c>
      <c r="G13" s="16">
        <v>0</v>
      </c>
      <c r="H13" s="16">
        <v>0</v>
      </c>
      <c r="I13" s="18">
        <v>0</v>
      </c>
      <c r="J13" s="16">
        <v>0</v>
      </c>
      <c r="K13" s="16">
        <v>0</v>
      </c>
      <c r="L13" s="22"/>
      <c r="M13" s="52"/>
      <c r="N13" s="25" t="s">
        <v>223</v>
      </c>
    </row>
    <row r="14" spans="1:15" s="6" customFormat="1" ht="96" x14ac:dyDescent="0.25">
      <c r="A14" s="42"/>
      <c r="B14" s="15" t="s">
        <v>11</v>
      </c>
      <c r="C14" s="15" t="s">
        <v>141</v>
      </c>
      <c r="D14" s="16">
        <v>17</v>
      </c>
      <c r="E14" s="17" t="s">
        <v>182</v>
      </c>
      <c r="F14" s="16">
        <v>1</v>
      </c>
      <c r="G14" s="16">
        <v>5</v>
      </c>
      <c r="H14" s="16">
        <v>0</v>
      </c>
      <c r="I14" s="18">
        <v>0</v>
      </c>
      <c r="J14" s="16">
        <v>0</v>
      </c>
      <c r="K14" s="16">
        <v>0</v>
      </c>
      <c r="L14" s="26"/>
      <c r="M14" s="52"/>
      <c r="N14" s="25" t="s">
        <v>224</v>
      </c>
    </row>
    <row r="15" spans="1:15" s="6" customFormat="1" ht="96" x14ac:dyDescent="0.25">
      <c r="A15" s="42"/>
      <c r="B15" s="15" t="s">
        <v>12</v>
      </c>
      <c r="C15" s="15" t="s">
        <v>140</v>
      </c>
      <c r="D15" s="16">
        <v>17</v>
      </c>
      <c r="E15" s="17" t="s">
        <v>182</v>
      </c>
      <c r="F15" s="16">
        <v>1</v>
      </c>
      <c r="G15" s="16">
        <v>4</v>
      </c>
      <c r="H15" s="16">
        <v>11</v>
      </c>
      <c r="I15" s="18">
        <v>0</v>
      </c>
      <c r="J15" s="16">
        <v>3</v>
      </c>
      <c r="K15" s="16">
        <v>0</v>
      </c>
      <c r="L15" s="19">
        <v>1</v>
      </c>
      <c r="M15" s="52"/>
      <c r="N15" s="15" t="s">
        <v>233</v>
      </c>
    </row>
    <row r="16" spans="1:15" s="6" customFormat="1" ht="96" x14ac:dyDescent="0.25">
      <c r="A16" s="42"/>
      <c r="B16" s="15" t="s">
        <v>42</v>
      </c>
      <c r="C16" s="15" t="s">
        <v>139</v>
      </c>
      <c r="D16" s="16">
        <v>1</v>
      </c>
      <c r="E16" s="17" t="s">
        <v>182</v>
      </c>
      <c r="F16" s="16">
        <v>0</v>
      </c>
      <c r="G16" s="16">
        <v>0</v>
      </c>
      <c r="H16" s="16">
        <v>15</v>
      </c>
      <c r="I16" s="18">
        <v>9</v>
      </c>
      <c r="J16" s="16">
        <v>3</v>
      </c>
      <c r="K16" s="16">
        <v>14</v>
      </c>
      <c r="L16" s="19">
        <v>1</v>
      </c>
      <c r="M16" s="52"/>
      <c r="N16" s="15" t="s">
        <v>184</v>
      </c>
    </row>
    <row r="17" spans="1:15" s="6" customFormat="1" ht="72" x14ac:dyDescent="0.25">
      <c r="A17" s="42"/>
      <c r="B17" s="15" t="s">
        <v>43</v>
      </c>
      <c r="C17" s="15" t="s">
        <v>40</v>
      </c>
      <c r="D17" s="16">
        <v>37</v>
      </c>
      <c r="E17" s="17" t="s">
        <v>183</v>
      </c>
      <c r="F17" s="16">
        <v>0</v>
      </c>
      <c r="G17" s="16">
        <v>0</v>
      </c>
      <c r="H17" s="16">
        <v>0</v>
      </c>
      <c r="I17" s="18">
        <v>0</v>
      </c>
      <c r="J17" s="16">
        <v>0</v>
      </c>
      <c r="K17" s="16">
        <v>0</v>
      </c>
      <c r="L17" s="22"/>
      <c r="M17" s="52"/>
      <c r="N17" s="25" t="s">
        <v>234</v>
      </c>
    </row>
    <row r="18" spans="1:15" s="6" customFormat="1" ht="60" x14ac:dyDescent="0.25">
      <c r="A18" s="42" t="s">
        <v>67</v>
      </c>
      <c r="B18" s="15" t="s">
        <v>13</v>
      </c>
      <c r="C18" s="15" t="s">
        <v>41</v>
      </c>
      <c r="D18" s="16">
        <v>1</v>
      </c>
      <c r="E18" s="16" t="s">
        <v>185</v>
      </c>
      <c r="F18" s="16">
        <v>1</v>
      </c>
      <c r="G18" s="16">
        <v>1</v>
      </c>
      <c r="H18" s="16">
        <v>1</v>
      </c>
      <c r="I18" s="18">
        <v>1</v>
      </c>
      <c r="J18" s="30">
        <v>1</v>
      </c>
      <c r="K18" s="30">
        <v>1</v>
      </c>
      <c r="L18" s="19">
        <v>1</v>
      </c>
      <c r="M18" s="52"/>
      <c r="N18" s="15" t="s">
        <v>235</v>
      </c>
    </row>
    <row r="19" spans="1:15" s="6" customFormat="1" ht="72" x14ac:dyDescent="0.25">
      <c r="A19" s="42"/>
      <c r="B19" s="65" t="s">
        <v>14</v>
      </c>
      <c r="C19" s="15" t="s">
        <v>44</v>
      </c>
      <c r="D19" s="16">
        <v>37</v>
      </c>
      <c r="E19" s="46" t="s">
        <v>179</v>
      </c>
      <c r="F19" s="16">
        <v>37</v>
      </c>
      <c r="G19" s="16">
        <v>37</v>
      </c>
      <c r="H19" s="16">
        <v>37</v>
      </c>
      <c r="I19" s="18">
        <v>37</v>
      </c>
      <c r="J19" s="16">
        <v>37</v>
      </c>
      <c r="K19" s="16">
        <v>37</v>
      </c>
      <c r="L19" s="19">
        <v>1</v>
      </c>
      <c r="M19" s="52"/>
      <c r="N19" s="15" t="s">
        <v>225</v>
      </c>
      <c r="O19" s="7"/>
    </row>
    <row r="20" spans="1:15" s="6" customFormat="1" ht="42" customHeight="1" x14ac:dyDescent="0.25">
      <c r="A20" s="42"/>
      <c r="B20" s="65"/>
      <c r="C20" s="15" t="s">
        <v>138</v>
      </c>
      <c r="D20" s="33" t="s">
        <v>84</v>
      </c>
      <c r="E20" s="57"/>
      <c r="F20" s="16" t="s">
        <v>84</v>
      </c>
      <c r="G20" s="16">
        <v>870</v>
      </c>
      <c r="H20" s="16">
        <v>1579</v>
      </c>
      <c r="I20" s="18">
        <v>259</v>
      </c>
      <c r="J20" s="16">
        <v>285</v>
      </c>
      <c r="K20" s="16">
        <v>258</v>
      </c>
      <c r="L20" s="22"/>
      <c r="M20" s="52"/>
      <c r="N20" s="25" t="s">
        <v>226</v>
      </c>
    </row>
    <row r="21" spans="1:15" s="6" customFormat="1" ht="39.75" customHeight="1" x14ac:dyDescent="0.25">
      <c r="A21" s="42"/>
      <c r="B21" s="65"/>
      <c r="C21" s="15" t="s">
        <v>137</v>
      </c>
      <c r="D21" s="33" t="s">
        <v>84</v>
      </c>
      <c r="E21" s="57"/>
      <c r="F21" s="16">
        <v>93</v>
      </c>
      <c r="G21" s="16">
        <v>427</v>
      </c>
      <c r="H21" s="16">
        <v>100</v>
      </c>
      <c r="I21" s="18">
        <v>1538</v>
      </c>
      <c r="J21" s="16">
        <v>4480</v>
      </c>
      <c r="K21" s="16">
        <v>7117</v>
      </c>
      <c r="L21" s="22"/>
      <c r="M21" s="52"/>
      <c r="N21" s="25" t="s">
        <v>226</v>
      </c>
    </row>
    <row r="22" spans="1:15" s="6" customFormat="1" ht="36" x14ac:dyDescent="0.25">
      <c r="A22" s="42"/>
      <c r="B22" s="65"/>
      <c r="C22" s="15" t="s">
        <v>136</v>
      </c>
      <c r="D22" s="33" t="s">
        <v>84</v>
      </c>
      <c r="E22" s="47"/>
      <c r="F22" s="16">
        <v>2</v>
      </c>
      <c r="G22" s="16">
        <v>1</v>
      </c>
      <c r="H22" s="16">
        <v>32</v>
      </c>
      <c r="I22" s="18">
        <v>0</v>
      </c>
      <c r="J22" s="16">
        <v>2</v>
      </c>
      <c r="K22" s="16">
        <v>1</v>
      </c>
      <c r="L22" s="22"/>
      <c r="M22" s="52"/>
      <c r="N22" s="25" t="s">
        <v>226</v>
      </c>
    </row>
    <row r="23" spans="1:15" s="6" customFormat="1" ht="60" x14ac:dyDescent="0.25">
      <c r="A23" s="42"/>
      <c r="B23" s="15" t="s">
        <v>15</v>
      </c>
      <c r="C23" s="15" t="s">
        <v>45</v>
      </c>
      <c r="D23" s="16">
        <v>1</v>
      </c>
      <c r="E23" s="16" t="s">
        <v>179</v>
      </c>
      <c r="F23" s="16">
        <v>1</v>
      </c>
      <c r="G23" s="16">
        <v>1</v>
      </c>
      <c r="H23" s="16">
        <v>1</v>
      </c>
      <c r="I23" s="18">
        <v>1</v>
      </c>
      <c r="J23" s="30">
        <v>1</v>
      </c>
      <c r="K23" s="30">
        <v>1</v>
      </c>
      <c r="L23" s="19">
        <v>1</v>
      </c>
      <c r="M23" s="52"/>
      <c r="N23" s="15" t="s">
        <v>116</v>
      </c>
    </row>
    <row r="24" spans="1:15" s="6" customFormat="1" ht="36" x14ac:dyDescent="0.25">
      <c r="A24" s="42"/>
      <c r="B24" s="15" t="s">
        <v>16</v>
      </c>
      <c r="C24" s="15" t="s">
        <v>135</v>
      </c>
      <c r="D24" s="16">
        <v>80</v>
      </c>
      <c r="E24" s="17" t="s">
        <v>186</v>
      </c>
      <c r="F24" s="16">
        <v>97</v>
      </c>
      <c r="G24" s="16">
        <v>4469</v>
      </c>
      <c r="H24" s="16">
        <v>9258</v>
      </c>
      <c r="I24" s="18">
        <v>3196</v>
      </c>
      <c r="J24" s="16">
        <v>1021</v>
      </c>
      <c r="K24" s="16">
        <v>3068</v>
      </c>
      <c r="L24" s="19">
        <v>1</v>
      </c>
      <c r="M24" s="52"/>
      <c r="N24" s="15" t="s">
        <v>109</v>
      </c>
    </row>
    <row r="25" spans="1:15" s="6" customFormat="1" ht="24" x14ac:dyDescent="0.25">
      <c r="A25" s="42" t="s">
        <v>68</v>
      </c>
      <c r="B25" s="65" t="s">
        <v>17</v>
      </c>
      <c r="C25" s="15" t="s">
        <v>46</v>
      </c>
      <c r="D25" s="16" t="s">
        <v>83</v>
      </c>
      <c r="E25" s="46" t="s">
        <v>179</v>
      </c>
      <c r="F25" s="16">
        <v>89</v>
      </c>
      <c r="G25" s="16" t="s">
        <v>84</v>
      </c>
      <c r="H25" s="16">
        <v>91</v>
      </c>
      <c r="I25" s="18">
        <v>88.3</v>
      </c>
      <c r="J25" s="16" t="s">
        <v>118</v>
      </c>
      <c r="K25" s="16" t="s">
        <v>167</v>
      </c>
      <c r="L25" s="19">
        <v>1</v>
      </c>
      <c r="M25" s="52"/>
      <c r="N25" s="15" t="s">
        <v>168</v>
      </c>
    </row>
    <row r="26" spans="1:15" s="6" customFormat="1" ht="36" x14ac:dyDescent="0.25">
      <c r="A26" s="42"/>
      <c r="B26" s="65"/>
      <c r="C26" s="15" t="s">
        <v>47</v>
      </c>
      <c r="D26" s="16" t="s">
        <v>83</v>
      </c>
      <c r="E26" s="57"/>
      <c r="F26" s="16" t="s">
        <v>84</v>
      </c>
      <c r="G26" s="16" t="s">
        <v>84</v>
      </c>
      <c r="H26" s="16" t="s">
        <v>84</v>
      </c>
      <c r="I26" s="18" t="s">
        <v>84</v>
      </c>
      <c r="J26" s="16" t="s">
        <v>84</v>
      </c>
      <c r="K26" s="16" t="s">
        <v>84</v>
      </c>
      <c r="L26" s="22"/>
      <c r="M26" s="52"/>
      <c r="N26" s="25" t="s">
        <v>227</v>
      </c>
    </row>
    <row r="27" spans="1:15" s="6" customFormat="1" ht="24" x14ac:dyDescent="0.25">
      <c r="A27" s="42"/>
      <c r="B27" s="65"/>
      <c r="C27" s="15" t="s">
        <v>106</v>
      </c>
      <c r="D27" s="16" t="s">
        <v>83</v>
      </c>
      <c r="E27" s="47"/>
      <c r="F27" s="16" t="s">
        <v>84</v>
      </c>
      <c r="G27" s="16">
        <v>92</v>
      </c>
      <c r="H27" s="16">
        <v>88.4</v>
      </c>
      <c r="I27" s="18" t="s">
        <v>84</v>
      </c>
      <c r="J27" s="16" t="s">
        <v>84</v>
      </c>
      <c r="K27" s="16" t="s">
        <v>84</v>
      </c>
      <c r="L27" s="22"/>
      <c r="M27" s="52"/>
      <c r="N27" s="25" t="s">
        <v>228</v>
      </c>
    </row>
    <row r="28" spans="1:15" s="6" customFormat="1" ht="60" x14ac:dyDescent="0.25">
      <c r="A28" s="42"/>
      <c r="B28" s="15" t="s">
        <v>18</v>
      </c>
      <c r="C28" s="15" t="s">
        <v>134</v>
      </c>
      <c r="D28" s="16">
        <v>15</v>
      </c>
      <c r="E28" s="17" t="s">
        <v>187</v>
      </c>
      <c r="F28" s="16">
        <v>0</v>
      </c>
      <c r="G28" s="16">
        <v>0</v>
      </c>
      <c r="H28" s="16">
        <v>1</v>
      </c>
      <c r="I28" s="18">
        <v>0</v>
      </c>
      <c r="J28" s="16">
        <v>0</v>
      </c>
      <c r="K28" s="16">
        <v>0</v>
      </c>
      <c r="L28" s="19">
        <v>6.6666666666666666E-2</v>
      </c>
      <c r="M28" s="52"/>
      <c r="N28" s="15"/>
    </row>
    <row r="29" spans="1:15" s="6" customFormat="1" ht="79.5" customHeight="1" x14ac:dyDescent="0.25">
      <c r="A29" s="42" t="s">
        <v>69</v>
      </c>
      <c r="B29" s="15" t="s">
        <v>19</v>
      </c>
      <c r="C29" s="15" t="s">
        <v>133</v>
      </c>
      <c r="D29" s="16">
        <v>1000</v>
      </c>
      <c r="E29" s="17" t="s">
        <v>190</v>
      </c>
      <c r="F29" s="16">
        <v>155</v>
      </c>
      <c r="G29" s="16">
        <v>0</v>
      </c>
      <c r="H29" s="16">
        <v>0</v>
      </c>
      <c r="I29" s="18">
        <v>0</v>
      </c>
      <c r="J29" s="16">
        <v>0</v>
      </c>
      <c r="K29" s="16">
        <v>0</v>
      </c>
      <c r="L29" s="19">
        <v>0</v>
      </c>
      <c r="M29" s="52"/>
      <c r="N29" s="15" t="s">
        <v>99</v>
      </c>
    </row>
    <row r="30" spans="1:15" s="6" customFormat="1" x14ac:dyDescent="0.25">
      <c r="A30" s="42"/>
      <c r="B30" s="65" t="s">
        <v>100</v>
      </c>
      <c r="C30" s="15" t="s">
        <v>48</v>
      </c>
      <c r="D30" s="16">
        <v>1</v>
      </c>
      <c r="E30" s="43" t="s">
        <v>191</v>
      </c>
      <c r="F30" s="16">
        <v>1</v>
      </c>
      <c r="G30" s="16">
        <v>1</v>
      </c>
      <c r="H30" s="16">
        <v>1</v>
      </c>
      <c r="I30" s="18">
        <v>1</v>
      </c>
      <c r="J30" s="16">
        <v>1</v>
      </c>
      <c r="K30" s="16">
        <v>1</v>
      </c>
      <c r="L30" s="19">
        <v>1</v>
      </c>
      <c r="M30" s="52"/>
      <c r="N30" s="15"/>
    </row>
    <row r="31" spans="1:15" s="6" customFormat="1" ht="36" x14ac:dyDescent="0.25">
      <c r="A31" s="42"/>
      <c r="B31" s="65"/>
      <c r="C31" s="15" t="s">
        <v>132</v>
      </c>
      <c r="D31" s="33" t="s">
        <v>84</v>
      </c>
      <c r="E31" s="44"/>
      <c r="F31" s="16">
        <v>155</v>
      </c>
      <c r="G31" s="16">
        <v>116</v>
      </c>
      <c r="H31" s="16">
        <v>102</v>
      </c>
      <c r="I31" s="18">
        <v>37</v>
      </c>
      <c r="J31" s="16">
        <v>37</v>
      </c>
      <c r="K31" s="16">
        <v>70</v>
      </c>
      <c r="L31" s="22"/>
      <c r="M31" s="52"/>
      <c r="N31" s="25" t="s">
        <v>229</v>
      </c>
    </row>
    <row r="32" spans="1:15" s="6" customFormat="1" ht="72" x14ac:dyDescent="0.25">
      <c r="A32" s="42"/>
      <c r="B32" s="65"/>
      <c r="C32" s="15" t="s">
        <v>131</v>
      </c>
      <c r="D32" s="33" t="s">
        <v>84</v>
      </c>
      <c r="E32" s="44"/>
      <c r="F32" s="16" t="s">
        <v>84</v>
      </c>
      <c r="G32" s="16" t="s">
        <v>84</v>
      </c>
      <c r="H32" s="16">
        <v>3449</v>
      </c>
      <c r="I32" s="18">
        <v>208</v>
      </c>
      <c r="J32" s="16">
        <v>116</v>
      </c>
      <c r="K32" s="16">
        <v>173</v>
      </c>
      <c r="L32" s="22"/>
      <c r="M32" s="52"/>
      <c r="N32" s="25" t="s">
        <v>242</v>
      </c>
    </row>
    <row r="33" spans="1:14" s="6" customFormat="1" ht="36" x14ac:dyDescent="0.25">
      <c r="A33" s="42"/>
      <c r="B33" s="65"/>
      <c r="C33" s="15" t="s">
        <v>130</v>
      </c>
      <c r="D33" s="33" t="s">
        <v>84</v>
      </c>
      <c r="E33" s="44"/>
      <c r="F33" s="16" t="s">
        <v>84</v>
      </c>
      <c r="G33" s="16" t="s">
        <v>84</v>
      </c>
      <c r="H33" s="16">
        <v>2800</v>
      </c>
      <c r="I33" s="18">
        <v>120</v>
      </c>
      <c r="J33" s="16">
        <v>100</v>
      </c>
      <c r="K33" s="16">
        <v>120</v>
      </c>
      <c r="L33" s="22"/>
      <c r="M33" s="52"/>
      <c r="N33" s="25" t="s">
        <v>231</v>
      </c>
    </row>
    <row r="34" spans="1:14" s="6" customFormat="1" ht="79.5" customHeight="1" x14ac:dyDescent="0.25">
      <c r="A34" s="42"/>
      <c r="B34" s="65"/>
      <c r="C34" s="15" t="s">
        <v>129</v>
      </c>
      <c r="D34" s="33" t="s">
        <v>84</v>
      </c>
      <c r="E34" s="45"/>
      <c r="F34" s="16">
        <v>15</v>
      </c>
      <c r="G34" s="16">
        <v>12</v>
      </c>
      <c r="H34" s="16">
        <v>78</v>
      </c>
      <c r="I34" s="18">
        <v>55</v>
      </c>
      <c r="J34" s="16">
        <v>70</v>
      </c>
      <c r="K34" s="16">
        <v>50</v>
      </c>
      <c r="L34" s="22"/>
      <c r="M34" s="52"/>
      <c r="N34" s="25" t="s">
        <v>230</v>
      </c>
    </row>
    <row r="35" spans="1:14" s="6" customFormat="1" ht="60" x14ac:dyDescent="0.25">
      <c r="A35" s="42" t="s">
        <v>70</v>
      </c>
      <c r="B35" s="15" t="s">
        <v>20</v>
      </c>
      <c r="C35" s="15" t="s">
        <v>128</v>
      </c>
      <c r="D35" s="16">
        <v>37</v>
      </c>
      <c r="E35" s="17" t="s">
        <v>192</v>
      </c>
      <c r="F35" s="16">
        <v>8</v>
      </c>
      <c r="G35" s="16">
        <v>37</v>
      </c>
      <c r="H35" s="16">
        <v>37</v>
      </c>
      <c r="I35" s="18">
        <v>37</v>
      </c>
      <c r="J35" s="16">
        <v>37</v>
      </c>
      <c r="K35" s="16">
        <v>37</v>
      </c>
      <c r="L35" s="19">
        <v>1</v>
      </c>
      <c r="M35" s="52"/>
      <c r="N35" s="15" t="s">
        <v>119</v>
      </c>
    </row>
    <row r="36" spans="1:14" s="6" customFormat="1" ht="87" customHeight="1" x14ac:dyDescent="0.25">
      <c r="A36" s="42"/>
      <c r="B36" s="15" t="s">
        <v>21</v>
      </c>
      <c r="C36" s="15" t="s">
        <v>127</v>
      </c>
      <c r="D36" s="16">
        <v>264</v>
      </c>
      <c r="E36" s="17" t="s">
        <v>193</v>
      </c>
      <c r="F36" s="16">
        <v>21</v>
      </c>
      <c r="G36" s="16">
        <v>28</v>
      </c>
      <c r="H36" s="16">
        <v>57</v>
      </c>
      <c r="I36" s="18">
        <v>35</v>
      </c>
      <c r="J36" s="16">
        <v>35</v>
      </c>
      <c r="K36" s="16">
        <v>95</v>
      </c>
      <c r="L36" s="19">
        <v>1</v>
      </c>
      <c r="M36" s="53"/>
      <c r="N36" s="15" t="s">
        <v>101</v>
      </c>
    </row>
    <row r="37" spans="1:14" ht="13.5" customHeight="1" x14ac:dyDescent="0.25">
      <c r="A37" s="48" t="s">
        <v>79</v>
      </c>
      <c r="B37" s="49"/>
      <c r="C37" s="49"/>
      <c r="D37" s="49"/>
      <c r="E37" s="49"/>
      <c r="F37" s="49"/>
      <c r="G37" s="49"/>
      <c r="H37" s="49"/>
      <c r="I37" s="49"/>
      <c r="J37" s="49"/>
      <c r="K37" s="49"/>
      <c r="L37" s="49"/>
      <c r="M37" s="49"/>
      <c r="N37" s="50"/>
    </row>
    <row r="38" spans="1:14" s="6" customFormat="1" ht="42.75" customHeight="1" x14ac:dyDescent="0.25">
      <c r="A38" s="42" t="s">
        <v>71</v>
      </c>
      <c r="B38" s="15" t="s">
        <v>96</v>
      </c>
      <c r="C38" s="15" t="s">
        <v>149</v>
      </c>
      <c r="D38" s="16">
        <v>250000</v>
      </c>
      <c r="E38" s="17" t="s">
        <v>194</v>
      </c>
      <c r="F38" s="16">
        <v>226612</v>
      </c>
      <c r="G38" s="27">
        <v>330314</v>
      </c>
      <c r="H38" s="16">
        <v>302642</v>
      </c>
      <c r="I38" s="18">
        <v>301393</v>
      </c>
      <c r="J38" s="16">
        <v>301393</v>
      </c>
      <c r="K38" s="16">
        <v>301393</v>
      </c>
      <c r="L38" s="19">
        <v>1</v>
      </c>
      <c r="M38" s="51">
        <v>0.99</v>
      </c>
      <c r="N38" s="15" t="s">
        <v>103</v>
      </c>
    </row>
    <row r="39" spans="1:14" s="6" customFormat="1" ht="65.25" customHeight="1" x14ac:dyDescent="0.25">
      <c r="A39" s="42"/>
      <c r="B39" s="15" t="s">
        <v>97</v>
      </c>
      <c r="C39" s="15" t="s">
        <v>149</v>
      </c>
      <c r="D39" s="16">
        <v>100000</v>
      </c>
      <c r="E39" s="17" t="s">
        <v>194</v>
      </c>
      <c r="F39" s="16">
        <v>56190</v>
      </c>
      <c r="G39" s="27">
        <v>168258.2</v>
      </c>
      <c r="H39" s="16">
        <v>168258.2</v>
      </c>
      <c r="I39" s="18">
        <v>177952</v>
      </c>
      <c r="J39" s="16">
        <v>177952</v>
      </c>
      <c r="K39" s="16">
        <v>177952</v>
      </c>
      <c r="L39" s="19">
        <v>1</v>
      </c>
      <c r="M39" s="52"/>
      <c r="N39" s="15" t="s">
        <v>102</v>
      </c>
    </row>
    <row r="40" spans="1:14" s="6" customFormat="1" ht="55.5" customHeight="1" x14ac:dyDescent="0.25">
      <c r="A40" s="42"/>
      <c r="B40" s="65" t="s">
        <v>98</v>
      </c>
      <c r="C40" s="15" t="s">
        <v>150</v>
      </c>
      <c r="D40" s="16">
        <v>103794</v>
      </c>
      <c r="E40" s="43" t="s">
        <v>195</v>
      </c>
      <c r="F40" s="16">
        <v>19983</v>
      </c>
      <c r="G40" s="16">
        <f>20341+354</f>
        <v>20695</v>
      </c>
      <c r="H40" s="16">
        <v>207501</v>
      </c>
      <c r="I40" s="18">
        <v>0</v>
      </c>
      <c r="J40" s="16">
        <v>0</v>
      </c>
      <c r="K40" s="16">
        <v>0</v>
      </c>
      <c r="L40" s="19">
        <v>1</v>
      </c>
      <c r="M40" s="52"/>
      <c r="N40" s="15" t="s">
        <v>114</v>
      </c>
    </row>
    <row r="41" spans="1:14" s="6" customFormat="1" ht="62.25" customHeight="1" x14ac:dyDescent="0.25">
      <c r="A41" s="42"/>
      <c r="B41" s="65"/>
      <c r="C41" s="15" t="s">
        <v>151</v>
      </c>
      <c r="D41" s="16">
        <v>103794</v>
      </c>
      <c r="E41" s="45"/>
      <c r="F41" s="16" t="s">
        <v>84</v>
      </c>
      <c r="G41" s="16">
        <v>110813</v>
      </c>
      <c r="H41" s="16" t="s">
        <v>84</v>
      </c>
      <c r="I41" s="18">
        <v>0</v>
      </c>
      <c r="J41" s="16">
        <v>0</v>
      </c>
      <c r="K41" s="16">
        <v>0</v>
      </c>
      <c r="L41" s="19">
        <v>1</v>
      </c>
      <c r="M41" s="52"/>
      <c r="N41" s="15" t="s">
        <v>114</v>
      </c>
    </row>
    <row r="42" spans="1:14" s="6" customFormat="1" ht="62.25" customHeight="1" x14ac:dyDescent="0.25">
      <c r="A42" s="42"/>
      <c r="B42" s="32" t="s">
        <v>22</v>
      </c>
      <c r="C42" s="15" t="s">
        <v>126</v>
      </c>
      <c r="D42" s="16">
        <v>1</v>
      </c>
      <c r="E42" s="21" t="s">
        <v>196</v>
      </c>
      <c r="F42" s="16">
        <v>1</v>
      </c>
      <c r="G42" s="16">
        <v>0</v>
      </c>
      <c r="H42" s="16">
        <v>120</v>
      </c>
      <c r="I42" s="18">
        <v>126</v>
      </c>
      <c r="J42" s="16">
        <v>131</v>
      </c>
      <c r="K42" s="16">
        <v>154</v>
      </c>
      <c r="L42" s="19">
        <v>1</v>
      </c>
      <c r="M42" s="52"/>
      <c r="N42" s="15" t="s">
        <v>243</v>
      </c>
    </row>
    <row r="43" spans="1:14" s="6" customFormat="1" ht="29.25" customHeight="1" x14ac:dyDescent="0.25">
      <c r="A43" s="42"/>
      <c r="B43" s="32" t="s">
        <v>23</v>
      </c>
      <c r="C43" s="15" t="s">
        <v>125</v>
      </c>
      <c r="D43" s="16">
        <v>4</v>
      </c>
      <c r="E43" s="31" t="s">
        <v>180</v>
      </c>
      <c r="F43" s="16">
        <v>0</v>
      </c>
      <c r="G43" s="16">
        <v>19</v>
      </c>
      <c r="H43" s="16">
        <v>19</v>
      </c>
      <c r="I43" s="18">
        <v>21</v>
      </c>
      <c r="J43" s="16">
        <v>27</v>
      </c>
      <c r="K43" s="16">
        <v>27</v>
      </c>
      <c r="L43" s="19">
        <v>1</v>
      </c>
      <c r="M43" s="52"/>
      <c r="N43" s="15"/>
    </row>
    <row r="44" spans="1:14" s="6" customFormat="1" ht="63" customHeight="1" x14ac:dyDescent="0.25">
      <c r="A44" s="42"/>
      <c r="B44" s="32" t="s">
        <v>87</v>
      </c>
      <c r="C44" s="15" t="s">
        <v>124</v>
      </c>
      <c r="D44" s="16">
        <v>2</v>
      </c>
      <c r="E44" s="21" t="s">
        <v>197</v>
      </c>
      <c r="F44" s="16">
        <v>0</v>
      </c>
      <c r="G44" s="16">
        <v>2</v>
      </c>
      <c r="H44" s="16">
        <v>2</v>
      </c>
      <c r="I44" s="18">
        <v>10</v>
      </c>
      <c r="J44" s="16">
        <v>5</v>
      </c>
      <c r="K44" s="16">
        <v>0</v>
      </c>
      <c r="L44" s="19">
        <v>1</v>
      </c>
      <c r="M44" s="52"/>
      <c r="N44" s="15" t="s">
        <v>244</v>
      </c>
    </row>
    <row r="45" spans="1:14" s="6" customFormat="1" ht="48" customHeight="1" x14ac:dyDescent="0.25">
      <c r="A45" s="42"/>
      <c r="B45" s="65" t="s">
        <v>24</v>
      </c>
      <c r="C45" s="15" t="s">
        <v>152</v>
      </c>
      <c r="D45" s="16">
        <v>20000</v>
      </c>
      <c r="E45" s="43" t="s">
        <v>195</v>
      </c>
      <c r="F45" s="16">
        <v>20000</v>
      </c>
      <c r="G45" s="16">
        <v>131228</v>
      </c>
      <c r="H45" s="16">
        <v>119256.3</v>
      </c>
      <c r="I45" s="18">
        <v>119256</v>
      </c>
      <c r="J45" s="16">
        <v>119256</v>
      </c>
      <c r="K45" s="16">
        <v>119256</v>
      </c>
      <c r="L45" s="19">
        <v>1</v>
      </c>
      <c r="M45" s="52"/>
      <c r="N45" s="15" t="s">
        <v>115</v>
      </c>
    </row>
    <row r="46" spans="1:14" s="6" customFormat="1" ht="39" customHeight="1" x14ac:dyDescent="0.25">
      <c r="A46" s="42"/>
      <c r="B46" s="65"/>
      <c r="C46" s="15" t="s">
        <v>153</v>
      </c>
      <c r="D46" s="16">
        <v>4145</v>
      </c>
      <c r="E46" s="44"/>
      <c r="F46" s="16">
        <v>4145</v>
      </c>
      <c r="G46" s="16">
        <v>4145</v>
      </c>
      <c r="H46" s="16" t="s">
        <v>84</v>
      </c>
      <c r="I46" s="18">
        <v>73</v>
      </c>
      <c r="J46" s="16">
        <v>25</v>
      </c>
      <c r="K46" s="16">
        <v>25</v>
      </c>
      <c r="L46" s="19">
        <v>1</v>
      </c>
      <c r="M46" s="52"/>
      <c r="N46" s="15" t="s">
        <v>245</v>
      </c>
    </row>
    <row r="47" spans="1:14" s="6" customFormat="1" ht="44.25" customHeight="1" x14ac:dyDescent="0.25">
      <c r="A47" s="42"/>
      <c r="B47" s="65"/>
      <c r="C47" s="15" t="s">
        <v>154</v>
      </c>
      <c r="D47" s="16">
        <v>35830</v>
      </c>
      <c r="E47" s="45"/>
      <c r="F47" s="16">
        <v>35830</v>
      </c>
      <c r="G47" s="16">
        <v>35356</v>
      </c>
      <c r="H47" s="16">
        <v>35140</v>
      </c>
      <c r="I47" s="18">
        <v>35140</v>
      </c>
      <c r="J47" s="16">
        <v>35140</v>
      </c>
      <c r="K47" s="16">
        <v>35140</v>
      </c>
      <c r="L47" s="19">
        <f>+K47/D47</f>
        <v>0.98074239464136204</v>
      </c>
      <c r="M47" s="52"/>
      <c r="N47" s="15" t="s">
        <v>110</v>
      </c>
    </row>
    <row r="48" spans="1:14" s="6" customFormat="1" ht="72" customHeight="1" x14ac:dyDescent="0.25">
      <c r="A48" s="42" t="s">
        <v>72</v>
      </c>
      <c r="B48" s="15" t="s">
        <v>86</v>
      </c>
      <c r="C48" s="15" t="s">
        <v>122</v>
      </c>
      <c r="D48" s="16">
        <v>37</v>
      </c>
      <c r="E48" s="17" t="s">
        <v>198</v>
      </c>
      <c r="F48" s="16">
        <v>26</v>
      </c>
      <c r="G48" s="16">
        <v>37</v>
      </c>
      <c r="H48" s="16">
        <v>40</v>
      </c>
      <c r="I48" s="18">
        <v>40</v>
      </c>
      <c r="J48" s="16">
        <v>40</v>
      </c>
      <c r="K48" s="16">
        <v>40</v>
      </c>
      <c r="L48" s="19">
        <v>1</v>
      </c>
      <c r="M48" s="52"/>
      <c r="N48" s="15"/>
    </row>
    <row r="49" spans="1:14" s="6" customFormat="1" ht="69" customHeight="1" x14ac:dyDescent="0.25">
      <c r="A49" s="42"/>
      <c r="B49" s="15" t="s">
        <v>25</v>
      </c>
      <c r="C49" s="15" t="s">
        <v>91</v>
      </c>
      <c r="D49" s="16">
        <v>3</v>
      </c>
      <c r="E49" s="17" t="s">
        <v>199</v>
      </c>
      <c r="F49" s="16">
        <v>1</v>
      </c>
      <c r="G49" s="16">
        <v>1</v>
      </c>
      <c r="H49" s="16">
        <v>1</v>
      </c>
      <c r="I49" s="18" t="s">
        <v>111</v>
      </c>
      <c r="J49" s="16" t="s">
        <v>117</v>
      </c>
      <c r="K49" s="16" t="s">
        <v>117</v>
      </c>
      <c r="L49" s="19">
        <v>1</v>
      </c>
      <c r="M49" s="52"/>
      <c r="N49" s="15" t="s">
        <v>236</v>
      </c>
    </row>
    <row r="50" spans="1:14" s="6" customFormat="1" ht="60" x14ac:dyDescent="0.25">
      <c r="A50" s="42"/>
      <c r="B50" s="15" t="s">
        <v>26</v>
      </c>
      <c r="C50" s="15" t="s">
        <v>123</v>
      </c>
      <c r="D50" s="16">
        <v>5</v>
      </c>
      <c r="E50" s="17" t="s">
        <v>198</v>
      </c>
      <c r="F50" s="16">
        <v>0</v>
      </c>
      <c r="G50" s="16">
        <v>4</v>
      </c>
      <c r="H50" s="16">
        <v>5</v>
      </c>
      <c r="I50" s="18">
        <v>16</v>
      </c>
      <c r="J50" s="16">
        <v>16</v>
      </c>
      <c r="K50" s="16">
        <v>16</v>
      </c>
      <c r="L50" s="19">
        <v>1</v>
      </c>
      <c r="M50" s="52"/>
      <c r="N50" s="15"/>
    </row>
    <row r="51" spans="1:14" s="6" customFormat="1" ht="93" customHeight="1" x14ac:dyDescent="0.25">
      <c r="A51" s="28" t="s">
        <v>73</v>
      </c>
      <c r="B51" s="15" t="s">
        <v>104</v>
      </c>
      <c r="C51" s="15" t="s">
        <v>155</v>
      </c>
      <c r="D51" s="16">
        <v>3</v>
      </c>
      <c r="E51" s="16" t="s">
        <v>179</v>
      </c>
      <c r="F51" s="16">
        <v>1</v>
      </c>
      <c r="G51" s="16">
        <v>1</v>
      </c>
      <c r="H51" s="16">
        <v>0</v>
      </c>
      <c r="I51" s="18">
        <v>0</v>
      </c>
      <c r="J51" s="16">
        <v>1</v>
      </c>
      <c r="K51" s="16">
        <v>1</v>
      </c>
      <c r="L51" s="19">
        <v>1</v>
      </c>
      <c r="M51" s="53"/>
      <c r="N51" s="15" t="s">
        <v>169</v>
      </c>
    </row>
    <row r="52" spans="1:14" ht="13.5" customHeight="1" x14ac:dyDescent="0.25">
      <c r="A52" s="48" t="s">
        <v>80</v>
      </c>
      <c r="B52" s="49"/>
      <c r="C52" s="49"/>
      <c r="D52" s="49"/>
      <c r="E52" s="49"/>
      <c r="F52" s="49"/>
      <c r="G52" s="49"/>
      <c r="H52" s="49"/>
      <c r="I52" s="49"/>
      <c r="J52" s="49"/>
      <c r="K52" s="49"/>
      <c r="L52" s="49"/>
      <c r="M52" s="49"/>
      <c r="N52" s="50"/>
    </row>
    <row r="53" spans="1:14" s="6" customFormat="1" ht="51.75" customHeight="1" x14ac:dyDescent="0.25">
      <c r="A53" s="42" t="s">
        <v>74</v>
      </c>
      <c r="B53" s="15" t="s">
        <v>27</v>
      </c>
      <c r="C53" s="15" t="s">
        <v>49</v>
      </c>
      <c r="D53" s="16">
        <v>4</v>
      </c>
      <c r="E53" s="16" t="s">
        <v>179</v>
      </c>
      <c r="F53" s="16">
        <v>6</v>
      </c>
      <c r="G53" s="16">
        <v>3</v>
      </c>
      <c r="H53" s="16">
        <v>3</v>
      </c>
      <c r="I53" s="18">
        <v>0</v>
      </c>
      <c r="J53" s="16">
        <v>0</v>
      </c>
      <c r="K53" s="16">
        <v>0</v>
      </c>
      <c r="L53" s="19">
        <v>1</v>
      </c>
      <c r="M53" s="54">
        <v>0.78300000000000003</v>
      </c>
      <c r="N53" s="15" t="s">
        <v>211</v>
      </c>
    </row>
    <row r="54" spans="1:14" s="6" customFormat="1" ht="35.25" customHeight="1" x14ac:dyDescent="0.25">
      <c r="A54" s="42"/>
      <c r="B54" s="65" t="s">
        <v>50</v>
      </c>
      <c r="C54" s="15" t="s">
        <v>51</v>
      </c>
      <c r="D54" s="16">
        <v>1</v>
      </c>
      <c r="E54" s="43" t="s">
        <v>200</v>
      </c>
      <c r="F54" s="16">
        <v>0</v>
      </c>
      <c r="G54" s="16">
        <v>0</v>
      </c>
      <c r="H54" s="16">
        <v>1</v>
      </c>
      <c r="I54" s="18">
        <v>0</v>
      </c>
      <c r="J54" s="16">
        <v>0</v>
      </c>
      <c r="K54" s="16">
        <v>0</v>
      </c>
      <c r="L54" s="19">
        <v>1</v>
      </c>
      <c r="M54" s="55"/>
      <c r="N54" s="58" t="s">
        <v>237</v>
      </c>
    </row>
    <row r="55" spans="1:14" s="6" customFormat="1" ht="12.75" customHeight="1" x14ac:dyDescent="0.25">
      <c r="A55" s="42"/>
      <c r="B55" s="65"/>
      <c r="C55" s="15" t="s">
        <v>52</v>
      </c>
      <c r="D55" s="16">
        <v>1</v>
      </c>
      <c r="E55" s="45"/>
      <c r="F55" s="16">
        <v>0</v>
      </c>
      <c r="G55" s="16">
        <v>0</v>
      </c>
      <c r="H55" s="16">
        <v>0</v>
      </c>
      <c r="I55" s="18">
        <v>0</v>
      </c>
      <c r="J55" s="16">
        <v>0</v>
      </c>
      <c r="K55" s="16">
        <v>0</v>
      </c>
      <c r="L55" s="19">
        <v>0</v>
      </c>
      <c r="M55" s="55"/>
      <c r="N55" s="59"/>
    </row>
    <row r="56" spans="1:14" s="6" customFormat="1" ht="34.5" customHeight="1" x14ac:dyDescent="0.25">
      <c r="A56" s="42"/>
      <c r="B56" s="15" t="s">
        <v>28</v>
      </c>
      <c r="C56" s="15" t="s">
        <v>53</v>
      </c>
      <c r="D56" s="16">
        <v>37</v>
      </c>
      <c r="E56" s="17" t="s">
        <v>201</v>
      </c>
      <c r="F56" s="16">
        <v>21</v>
      </c>
      <c r="G56" s="16">
        <v>20</v>
      </c>
      <c r="H56" s="16">
        <v>22</v>
      </c>
      <c r="I56" s="18">
        <v>22</v>
      </c>
      <c r="J56" s="16">
        <v>23</v>
      </c>
      <c r="K56" s="16">
        <v>23</v>
      </c>
      <c r="L56" s="19">
        <f>+K56/D56</f>
        <v>0.6216216216216216</v>
      </c>
      <c r="M56" s="55"/>
      <c r="N56" s="15"/>
    </row>
    <row r="57" spans="1:14" s="6" customFormat="1" ht="33" customHeight="1" x14ac:dyDescent="0.25">
      <c r="A57" s="42"/>
      <c r="B57" s="15" t="s">
        <v>54</v>
      </c>
      <c r="C57" s="15" t="s">
        <v>156</v>
      </c>
      <c r="D57" s="16">
        <v>200</v>
      </c>
      <c r="E57" s="17" t="s">
        <v>202</v>
      </c>
      <c r="F57" s="16">
        <v>0</v>
      </c>
      <c r="G57" s="16">
        <f>93+7+11</f>
        <v>111</v>
      </c>
      <c r="H57" s="16">
        <f>5+78+117</f>
        <v>200</v>
      </c>
      <c r="I57" s="18">
        <v>330</v>
      </c>
      <c r="J57" s="16">
        <v>12</v>
      </c>
      <c r="K57" s="16">
        <v>0</v>
      </c>
      <c r="L57" s="19">
        <v>1</v>
      </c>
      <c r="M57" s="55"/>
      <c r="N57" s="15"/>
    </row>
    <row r="58" spans="1:14" s="6" customFormat="1" ht="34.5" customHeight="1" x14ac:dyDescent="0.25">
      <c r="A58" s="42"/>
      <c r="B58" s="15" t="s">
        <v>55</v>
      </c>
      <c r="C58" s="15" t="s">
        <v>156</v>
      </c>
      <c r="D58" s="16">
        <v>20</v>
      </c>
      <c r="E58" s="17" t="s">
        <v>201</v>
      </c>
      <c r="F58" s="16">
        <v>0</v>
      </c>
      <c r="G58" s="16">
        <f>15+17+19</f>
        <v>51</v>
      </c>
      <c r="H58" s="16">
        <f>92+56</f>
        <v>148</v>
      </c>
      <c r="I58" s="18">
        <v>15</v>
      </c>
      <c r="J58" s="16">
        <v>238</v>
      </c>
      <c r="K58" s="16">
        <v>82</v>
      </c>
      <c r="L58" s="19">
        <v>1</v>
      </c>
      <c r="M58" s="55"/>
      <c r="N58" s="15" t="s">
        <v>246</v>
      </c>
    </row>
    <row r="59" spans="1:14" s="6" customFormat="1" ht="99.75" customHeight="1" x14ac:dyDescent="0.25">
      <c r="A59" s="42"/>
      <c r="B59" s="15" t="s">
        <v>29</v>
      </c>
      <c r="C59" s="15" t="s">
        <v>56</v>
      </c>
      <c r="D59" s="16">
        <v>1</v>
      </c>
      <c r="E59" s="17" t="s">
        <v>203</v>
      </c>
      <c r="F59" s="16">
        <v>0</v>
      </c>
      <c r="G59" s="16">
        <v>0</v>
      </c>
      <c r="H59" s="16">
        <v>0</v>
      </c>
      <c r="I59" s="18">
        <v>0</v>
      </c>
      <c r="J59" s="16">
        <v>0</v>
      </c>
      <c r="K59" s="16">
        <v>1</v>
      </c>
      <c r="L59" s="19">
        <v>1</v>
      </c>
      <c r="M59" s="55"/>
      <c r="N59" s="15" t="s">
        <v>238</v>
      </c>
    </row>
    <row r="60" spans="1:14" s="6" customFormat="1" ht="48" x14ac:dyDescent="0.25">
      <c r="A60" s="42"/>
      <c r="B60" s="15" t="s">
        <v>30</v>
      </c>
      <c r="C60" s="15" t="s">
        <v>157</v>
      </c>
      <c r="D60" s="16">
        <v>6500</v>
      </c>
      <c r="E60" s="17" t="s">
        <v>204</v>
      </c>
      <c r="F60" s="16">
        <v>0</v>
      </c>
      <c r="G60" s="16">
        <v>4170</v>
      </c>
      <c r="H60" s="16">
        <v>2205</v>
      </c>
      <c r="I60" s="18">
        <v>1570.9</v>
      </c>
      <c r="J60" s="16">
        <v>16.8</v>
      </c>
      <c r="K60" s="16">
        <v>200</v>
      </c>
      <c r="L60" s="19">
        <v>1</v>
      </c>
      <c r="M60" s="55"/>
      <c r="N60" s="15" t="s">
        <v>121</v>
      </c>
    </row>
    <row r="61" spans="1:14" s="6" customFormat="1" ht="33" customHeight="1" x14ac:dyDescent="0.25">
      <c r="A61" s="42" t="s">
        <v>75</v>
      </c>
      <c r="B61" s="15" t="s">
        <v>57</v>
      </c>
      <c r="C61" s="15" t="s">
        <v>158</v>
      </c>
      <c r="D61" s="16">
        <v>1150</v>
      </c>
      <c r="E61" s="17" t="s">
        <v>205</v>
      </c>
      <c r="F61" s="16">
        <v>12</v>
      </c>
      <c r="G61" s="16">
        <v>300</v>
      </c>
      <c r="H61" s="16">
        <v>559</v>
      </c>
      <c r="I61" s="18">
        <v>116</v>
      </c>
      <c r="J61" s="16">
        <v>99</v>
      </c>
      <c r="K61" s="16">
        <v>32.5</v>
      </c>
      <c r="L61" s="19">
        <f>1086/D61</f>
        <v>0.94434782608695655</v>
      </c>
      <c r="M61" s="55"/>
      <c r="N61" s="15"/>
    </row>
    <row r="62" spans="1:14" s="6" customFormat="1" ht="39" customHeight="1" x14ac:dyDescent="0.25">
      <c r="A62" s="42"/>
      <c r="B62" s="15" t="s">
        <v>31</v>
      </c>
      <c r="C62" s="15" t="s">
        <v>159</v>
      </c>
      <c r="D62" s="16">
        <v>12000</v>
      </c>
      <c r="E62" s="17" t="s">
        <v>205</v>
      </c>
      <c r="F62" s="16">
        <v>165</v>
      </c>
      <c r="G62" s="16">
        <v>11958</v>
      </c>
      <c r="H62" s="16">
        <v>14545</v>
      </c>
      <c r="I62" s="18">
        <v>500</v>
      </c>
      <c r="J62" s="16">
        <v>0</v>
      </c>
      <c r="K62" s="16">
        <v>300</v>
      </c>
      <c r="L62" s="19">
        <v>1</v>
      </c>
      <c r="M62" s="55"/>
      <c r="N62" s="15"/>
    </row>
    <row r="63" spans="1:14" s="6" customFormat="1" ht="36.75" customHeight="1" x14ac:dyDescent="0.25">
      <c r="A63" s="42"/>
      <c r="B63" s="15" t="s">
        <v>58</v>
      </c>
      <c r="C63" s="15" t="s">
        <v>160</v>
      </c>
      <c r="D63" s="16">
        <v>2400</v>
      </c>
      <c r="E63" s="17" t="s">
        <v>206</v>
      </c>
      <c r="F63" s="16">
        <v>0</v>
      </c>
      <c r="G63" s="16">
        <v>0</v>
      </c>
      <c r="H63" s="16">
        <v>0</v>
      </c>
      <c r="I63" s="18">
        <v>0</v>
      </c>
      <c r="J63" s="16">
        <v>0</v>
      </c>
      <c r="K63" s="16">
        <v>0</v>
      </c>
      <c r="L63" s="35">
        <v>0</v>
      </c>
      <c r="M63" s="55"/>
      <c r="N63" s="15"/>
    </row>
    <row r="64" spans="1:14" s="6" customFormat="1" ht="50.25" customHeight="1" x14ac:dyDescent="0.25">
      <c r="A64" s="42"/>
      <c r="B64" s="15" t="s">
        <v>32</v>
      </c>
      <c r="C64" s="15" t="s">
        <v>161</v>
      </c>
      <c r="D64" s="16">
        <v>5</v>
      </c>
      <c r="E64" s="17" t="s">
        <v>208</v>
      </c>
      <c r="F64" s="16">
        <v>0</v>
      </c>
      <c r="G64" s="16">
        <v>1</v>
      </c>
      <c r="H64" s="16">
        <v>1</v>
      </c>
      <c r="I64" s="18">
        <v>1</v>
      </c>
      <c r="J64" s="16">
        <v>1</v>
      </c>
      <c r="K64" s="16">
        <v>1</v>
      </c>
      <c r="L64" s="19">
        <f>1/D64</f>
        <v>0.2</v>
      </c>
      <c r="M64" s="55"/>
      <c r="N64" s="15" t="s">
        <v>207</v>
      </c>
    </row>
    <row r="65" spans="1:14" s="6" customFormat="1" ht="59.25" customHeight="1" x14ac:dyDescent="0.25">
      <c r="A65" s="42"/>
      <c r="B65" s="15" t="s">
        <v>59</v>
      </c>
      <c r="C65" s="15" t="s">
        <v>162</v>
      </c>
      <c r="D65" s="16">
        <v>6500</v>
      </c>
      <c r="E65" s="17" t="s">
        <v>195</v>
      </c>
      <c r="F65" s="16">
        <v>0</v>
      </c>
      <c r="G65" s="16">
        <v>4170</v>
      </c>
      <c r="H65" s="16">
        <f>+G60+H60</f>
        <v>6375</v>
      </c>
      <c r="I65" s="18">
        <f>+H65+I60</f>
        <v>7945.9</v>
      </c>
      <c r="J65" s="16">
        <f>+I65+J60</f>
        <v>7962.7</v>
      </c>
      <c r="K65" s="16">
        <v>8163</v>
      </c>
      <c r="L65" s="19">
        <v>1</v>
      </c>
      <c r="M65" s="55"/>
      <c r="N65" s="15" t="s">
        <v>105</v>
      </c>
    </row>
    <row r="66" spans="1:14" s="6" customFormat="1" ht="60" customHeight="1" x14ac:dyDescent="0.25">
      <c r="A66" s="42" t="s">
        <v>76</v>
      </c>
      <c r="B66" s="15" t="s">
        <v>33</v>
      </c>
      <c r="C66" s="15" t="s">
        <v>60</v>
      </c>
      <c r="D66" s="16">
        <v>1</v>
      </c>
      <c r="E66" s="17" t="s">
        <v>205</v>
      </c>
      <c r="F66" s="16">
        <v>1</v>
      </c>
      <c r="G66" s="16">
        <v>1</v>
      </c>
      <c r="H66" s="16">
        <v>1</v>
      </c>
      <c r="I66" s="18">
        <v>1</v>
      </c>
      <c r="J66" s="16">
        <v>1</v>
      </c>
      <c r="K66" s="16">
        <v>1</v>
      </c>
      <c r="L66" s="19">
        <v>0.99</v>
      </c>
      <c r="M66" s="55"/>
      <c r="N66" s="15" t="s">
        <v>108</v>
      </c>
    </row>
    <row r="67" spans="1:14" s="6" customFormat="1" ht="62.25" customHeight="1" x14ac:dyDescent="0.25">
      <c r="A67" s="42"/>
      <c r="B67" s="29" t="s">
        <v>34</v>
      </c>
      <c r="C67" s="15" t="s">
        <v>61</v>
      </c>
      <c r="D67" s="16">
        <v>1</v>
      </c>
      <c r="E67" s="17" t="s">
        <v>209</v>
      </c>
      <c r="F67" s="16">
        <v>1</v>
      </c>
      <c r="G67" s="16">
        <v>1</v>
      </c>
      <c r="H67" s="16">
        <v>1</v>
      </c>
      <c r="I67" s="18">
        <v>0</v>
      </c>
      <c r="J67" s="16">
        <v>1</v>
      </c>
      <c r="K67" s="16">
        <v>1</v>
      </c>
      <c r="L67" s="19">
        <v>1</v>
      </c>
      <c r="M67" s="56"/>
      <c r="N67" s="15" t="s">
        <v>210</v>
      </c>
    </row>
    <row r="68" spans="1:14" ht="13.5" customHeight="1" x14ac:dyDescent="0.25">
      <c r="A68" s="61" t="s">
        <v>81</v>
      </c>
      <c r="B68" s="62"/>
      <c r="C68" s="62"/>
      <c r="D68" s="62"/>
      <c r="E68" s="62"/>
      <c r="F68" s="62"/>
      <c r="G68" s="62"/>
      <c r="H68" s="62"/>
      <c r="I68" s="62"/>
      <c r="J68" s="62"/>
      <c r="K68" s="62"/>
      <c r="L68" s="62"/>
      <c r="M68" s="62"/>
      <c r="N68" s="63"/>
    </row>
    <row r="69" spans="1:14" s="6" customFormat="1" ht="48" x14ac:dyDescent="0.25">
      <c r="A69" s="37" t="s">
        <v>77</v>
      </c>
      <c r="B69" s="3" t="s">
        <v>88</v>
      </c>
      <c r="C69" s="3" t="s">
        <v>62</v>
      </c>
      <c r="D69" s="16">
        <v>20</v>
      </c>
      <c r="E69" s="17" t="s">
        <v>212</v>
      </c>
      <c r="F69" s="2">
        <v>9</v>
      </c>
      <c r="G69" s="2">
        <v>2</v>
      </c>
      <c r="H69" s="2">
        <v>7</v>
      </c>
      <c r="I69" s="9">
        <v>5</v>
      </c>
      <c r="J69" s="2">
        <v>8</v>
      </c>
      <c r="K69" s="2">
        <v>9</v>
      </c>
      <c r="L69" s="10">
        <v>1</v>
      </c>
      <c r="M69" s="39">
        <v>0.99</v>
      </c>
      <c r="N69" s="3" t="s">
        <v>247</v>
      </c>
    </row>
    <row r="70" spans="1:14" s="6" customFormat="1" ht="54.75" customHeight="1" x14ac:dyDescent="0.25">
      <c r="A70" s="37"/>
      <c r="B70" s="3" t="s">
        <v>35</v>
      </c>
      <c r="C70" s="3" t="s">
        <v>93</v>
      </c>
      <c r="D70" s="16">
        <v>80</v>
      </c>
      <c r="E70" s="17" t="s">
        <v>213</v>
      </c>
      <c r="F70" s="2">
        <v>85</v>
      </c>
      <c r="G70" s="2">
        <v>50</v>
      </c>
      <c r="H70" s="2">
        <v>80</v>
      </c>
      <c r="I70" s="9">
        <v>80</v>
      </c>
      <c r="J70" s="2">
        <v>80</v>
      </c>
      <c r="K70" s="2">
        <v>80</v>
      </c>
      <c r="L70" s="10">
        <v>1</v>
      </c>
      <c r="M70" s="40"/>
      <c r="N70" s="3" t="s">
        <v>216</v>
      </c>
    </row>
    <row r="71" spans="1:14" s="6" customFormat="1" ht="48" x14ac:dyDescent="0.25">
      <c r="A71" s="37"/>
      <c r="B71" s="3" t="s">
        <v>94</v>
      </c>
      <c r="C71" s="3" t="s">
        <v>163</v>
      </c>
      <c r="D71" s="16">
        <v>50</v>
      </c>
      <c r="E71" s="17" t="s">
        <v>214</v>
      </c>
      <c r="F71" s="2">
        <v>0</v>
      </c>
      <c r="G71" s="2">
        <v>109</v>
      </c>
      <c r="H71" s="2">
        <v>0</v>
      </c>
      <c r="I71" s="9">
        <v>0</v>
      </c>
      <c r="J71" s="2">
        <v>0</v>
      </c>
      <c r="K71" s="2">
        <v>0</v>
      </c>
      <c r="L71" s="10">
        <v>1</v>
      </c>
      <c r="M71" s="40"/>
      <c r="N71" s="3" t="s">
        <v>217</v>
      </c>
    </row>
    <row r="72" spans="1:14" s="6" customFormat="1" ht="84" x14ac:dyDescent="0.25">
      <c r="A72" s="37"/>
      <c r="B72" s="3" t="s">
        <v>36</v>
      </c>
      <c r="C72" s="3" t="s">
        <v>63</v>
      </c>
      <c r="D72" s="16">
        <v>37</v>
      </c>
      <c r="E72" s="17" t="s">
        <v>215</v>
      </c>
      <c r="F72" s="2">
        <v>37</v>
      </c>
      <c r="G72" s="2">
        <v>37</v>
      </c>
      <c r="H72" s="2">
        <v>37</v>
      </c>
      <c r="I72" s="9">
        <v>37</v>
      </c>
      <c r="J72" s="2">
        <v>37</v>
      </c>
      <c r="K72" s="2">
        <v>37</v>
      </c>
      <c r="L72" s="10">
        <v>0.99</v>
      </c>
      <c r="M72" s="40"/>
      <c r="N72" s="3" t="s">
        <v>218</v>
      </c>
    </row>
    <row r="73" spans="1:14" s="6" customFormat="1" ht="48" customHeight="1" x14ac:dyDescent="0.25">
      <c r="A73" s="37"/>
      <c r="B73" s="14" t="s">
        <v>37</v>
      </c>
      <c r="C73" s="3" t="s">
        <v>64</v>
      </c>
      <c r="D73" s="16">
        <v>200</v>
      </c>
      <c r="E73" s="31" t="s">
        <v>179</v>
      </c>
      <c r="F73" s="2">
        <v>90</v>
      </c>
      <c r="G73" s="2">
        <v>320</v>
      </c>
      <c r="H73" s="2">
        <v>384</v>
      </c>
      <c r="I73" s="9">
        <v>553</v>
      </c>
      <c r="J73" s="2">
        <v>569</v>
      </c>
      <c r="K73" s="2">
        <v>344</v>
      </c>
      <c r="L73" s="10">
        <v>0.99</v>
      </c>
      <c r="M73" s="40"/>
      <c r="N73" s="13"/>
    </row>
    <row r="74" spans="1:14" s="6" customFormat="1" ht="72" x14ac:dyDescent="0.25">
      <c r="A74" s="37" t="s">
        <v>78</v>
      </c>
      <c r="B74" s="3" t="s">
        <v>38</v>
      </c>
      <c r="C74" s="3" t="s">
        <v>85</v>
      </c>
      <c r="D74" s="16">
        <v>100</v>
      </c>
      <c r="E74" s="16" t="s">
        <v>179</v>
      </c>
      <c r="F74" s="2">
        <v>21</v>
      </c>
      <c r="G74" s="2">
        <v>28</v>
      </c>
      <c r="H74" s="2">
        <v>153</v>
      </c>
      <c r="I74" s="9">
        <v>235</v>
      </c>
      <c r="J74" s="2">
        <v>204</v>
      </c>
      <c r="K74" s="2">
        <v>192</v>
      </c>
      <c r="L74" s="10">
        <v>1</v>
      </c>
      <c r="M74" s="40"/>
      <c r="N74" s="3" t="s">
        <v>170</v>
      </c>
    </row>
    <row r="75" spans="1:14" s="6" customFormat="1" ht="15" customHeight="1" x14ac:dyDescent="0.25">
      <c r="A75" s="37"/>
      <c r="B75" s="38" t="s">
        <v>82</v>
      </c>
      <c r="C75" s="3" t="s">
        <v>164</v>
      </c>
      <c r="D75" s="16">
        <v>50</v>
      </c>
      <c r="E75" s="46" t="s">
        <v>179</v>
      </c>
      <c r="F75" s="2">
        <v>21</v>
      </c>
      <c r="G75" s="2">
        <v>28</v>
      </c>
      <c r="H75" s="2">
        <v>57</v>
      </c>
      <c r="I75" s="9">
        <v>35</v>
      </c>
      <c r="J75" s="2">
        <v>102</v>
      </c>
      <c r="K75" s="2">
        <v>192</v>
      </c>
      <c r="L75" s="10">
        <v>1</v>
      </c>
      <c r="M75" s="40"/>
      <c r="N75" s="3"/>
    </row>
    <row r="76" spans="1:14" s="6" customFormat="1" ht="35.25" customHeight="1" x14ac:dyDescent="0.25">
      <c r="A76" s="37"/>
      <c r="B76" s="38"/>
      <c r="C76" s="3" t="s">
        <v>165</v>
      </c>
      <c r="D76" s="16">
        <v>50</v>
      </c>
      <c r="E76" s="47"/>
      <c r="F76" s="2">
        <v>21</v>
      </c>
      <c r="G76" s="2">
        <v>28</v>
      </c>
      <c r="H76" s="2">
        <v>218</v>
      </c>
      <c r="I76" s="9">
        <v>235</v>
      </c>
      <c r="J76" s="2">
        <v>204</v>
      </c>
      <c r="K76" s="2">
        <v>192</v>
      </c>
      <c r="L76" s="10">
        <v>1</v>
      </c>
      <c r="M76" s="41"/>
      <c r="N76" s="3" t="s">
        <v>219</v>
      </c>
    </row>
    <row r="77" spans="1:14" x14ac:dyDescent="0.25">
      <c r="A77" s="60" t="s">
        <v>166</v>
      </c>
      <c r="B77" s="60"/>
      <c r="C77" s="60"/>
      <c r="D77" s="60"/>
      <c r="E77" s="60"/>
      <c r="F77" s="60"/>
      <c r="G77" s="60"/>
      <c r="H77" s="60"/>
      <c r="I77" s="60"/>
      <c r="J77" s="60"/>
      <c r="K77" s="12"/>
      <c r="L77" s="12"/>
      <c r="M77" s="11">
        <f>+(M69+M53+M38+M4)/4</f>
        <v>0.89824999999999999</v>
      </c>
    </row>
    <row r="78" spans="1:14" ht="11.25" customHeight="1" x14ac:dyDescent="0.25"/>
    <row r="79" spans="1:14" hidden="1" x14ac:dyDescent="0.25"/>
    <row r="80" spans="1:14" hidden="1" x14ac:dyDescent="0.25"/>
    <row r="81" spans="13:13" hidden="1" x14ac:dyDescent="0.25"/>
    <row r="88" spans="13:13" x14ac:dyDescent="0.25">
      <c r="M88" s="34"/>
    </row>
  </sheetData>
  <mergeCells count="37">
    <mergeCell ref="A77:J77"/>
    <mergeCell ref="A68:N68"/>
    <mergeCell ref="A1:N1"/>
    <mergeCell ref="B19:B22"/>
    <mergeCell ref="B25:B27"/>
    <mergeCell ref="B30:B34"/>
    <mergeCell ref="B54:B55"/>
    <mergeCell ref="B45:B47"/>
    <mergeCell ref="A4:A17"/>
    <mergeCell ref="A18:A24"/>
    <mergeCell ref="B40:B41"/>
    <mergeCell ref="A35:A36"/>
    <mergeCell ref="A3:N3"/>
    <mergeCell ref="A37:N37"/>
    <mergeCell ref="A61:A65"/>
    <mergeCell ref="A66:A67"/>
    <mergeCell ref="A25:A28"/>
    <mergeCell ref="A48:A50"/>
    <mergeCell ref="A53:A60"/>
    <mergeCell ref="A29:A34"/>
    <mergeCell ref="A52:N52"/>
    <mergeCell ref="M4:M36"/>
    <mergeCell ref="M38:M51"/>
    <mergeCell ref="M53:M67"/>
    <mergeCell ref="E19:E22"/>
    <mergeCell ref="E25:E27"/>
    <mergeCell ref="N54:N55"/>
    <mergeCell ref="E30:E34"/>
    <mergeCell ref="A74:A76"/>
    <mergeCell ref="B75:B76"/>
    <mergeCell ref="A69:A73"/>
    <mergeCell ref="M69:M76"/>
    <mergeCell ref="A38:A47"/>
    <mergeCell ref="E45:E47"/>
    <mergeCell ref="E54:E55"/>
    <mergeCell ref="E75:E76"/>
    <mergeCell ref="E40:E41"/>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19</vt:lpstr>
      <vt:lpstr>'ANEXO 19'!Área_de_impresión</vt:lpstr>
      <vt:lpstr>'ANEXO 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indira Burbano Montenegro</cp:lastModifiedBy>
  <cp:lastPrinted>2016-03-13T22:10:18Z</cp:lastPrinted>
  <dcterms:created xsi:type="dcterms:W3CDTF">2016-02-08T21:22:49Z</dcterms:created>
  <dcterms:modified xsi:type="dcterms:W3CDTF">2023-02-13T20:19:03Z</dcterms:modified>
</cp:coreProperties>
</file>