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ETAS_CAM_2019-2023\TASA RETRIBUTIVA\Acuerdo No. 4\Meta de Carga Contaminante Propuesta DBO y SST sin usuarios nuevos\"/>
    </mc:Choice>
  </mc:AlternateContent>
  <bookViews>
    <workbookView xWindow="-108" yWindow="-108" windowWidth="19416" windowHeight="10296" tabRatio="722"/>
  </bookViews>
  <sheets>
    <sheet name="CARGAS-LA-YAGUILGA-2024-2028 " sheetId="11" r:id="rId1"/>
  </sheets>
  <definedNames>
    <definedName name="_xlnm.Print_Area" localSheetId="0">'CARGAS-LA-YAGUILGA-2024-2028 '!$A$1:$D$6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 i="11" l="1"/>
  <c r="P5" i="11" s="1"/>
  <c r="T5" i="11" s="1"/>
  <c r="X5" i="11" s="1"/>
  <c r="K5" i="11"/>
  <c r="O5" i="11" s="1"/>
  <c r="S5" i="11" s="1"/>
  <c r="W5" i="11" s="1"/>
  <c r="F6" i="11" l="1"/>
  <c r="E6" i="11"/>
  <c r="H4" i="11"/>
  <c r="H6" i="11" s="1"/>
  <c r="J5" i="11" s="1"/>
  <c r="G4" i="11"/>
  <c r="G6" i="11" s="1"/>
  <c r="I5" i="11" s="1"/>
  <c r="I4" i="11" l="1"/>
  <c r="I6" i="11" s="1"/>
  <c r="J4" i="11"/>
  <c r="J6" i="11" s="1"/>
  <c r="K4" i="11"/>
  <c r="K6" i="11" s="1"/>
  <c r="M5" i="11" s="1"/>
  <c r="L4" i="11"/>
  <c r="L6" i="11" s="1"/>
  <c r="N5" i="11" s="1"/>
  <c r="M4" i="11" l="1"/>
  <c r="M6" i="11" s="1"/>
  <c r="N4" i="11"/>
  <c r="N6" i="11" s="1"/>
  <c r="P4" i="11"/>
  <c r="P6" i="11" s="1"/>
  <c r="R5" i="11" s="1"/>
  <c r="O4" i="11"/>
  <c r="O6" i="11" s="1"/>
  <c r="Q5" i="11" s="1"/>
  <c r="Q4" i="11" l="1"/>
  <c r="Q6" i="11" s="1"/>
  <c r="S4" i="11"/>
  <c r="S6" i="11" s="1"/>
  <c r="U5" i="11" s="1"/>
  <c r="R4" i="11"/>
  <c r="R6" i="11" s="1"/>
  <c r="T4" i="11"/>
  <c r="T6" i="11" s="1"/>
  <c r="V5" i="11" s="1"/>
  <c r="V4" i="11" l="1"/>
  <c r="V6" i="11" s="1"/>
  <c r="X4" i="11"/>
  <c r="X6" i="11" s="1"/>
  <c r="Z5" i="11" s="1"/>
  <c r="U4" i="11"/>
  <c r="U6" i="11" s="1"/>
  <c r="W4" i="11"/>
  <c r="W6" i="11" s="1"/>
  <c r="Y5" i="11" s="1"/>
  <c r="D6" i="11"/>
  <c r="Z4" i="11" l="1"/>
  <c r="Z6" i="11" s="1"/>
  <c r="Y4" i="11"/>
  <c r="Y6" i="11" s="1"/>
</calcChain>
</file>

<file path=xl/sharedStrings.xml><?xml version="1.0" encoding="utf-8"?>
<sst xmlns="http://schemas.openxmlformats.org/spreadsheetml/2006/main" count="44" uniqueCount="27">
  <si>
    <t>N°</t>
  </si>
  <si>
    <t>USUARIO</t>
  </si>
  <si>
    <t>MUNICIPIO</t>
  </si>
  <si>
    <t>USUARIOS CON PSMV</t>
  </si>
  <si>
    <t xml:space="preserve">NUMERO DE VERTIMIENTOS </t>
  </si>
  <si>
    <t>REDUCCIÓN DE VERTIMIENTOS</t>
  </si>
  <si>
    <t>Cc
DBO5 (kg/año)</t>
  </si>
  <si>
    <t>Cm
DBO5 (kg/año)</t>
  </si>
  <si>
    <t>Cc
SST (kg/año)</t>
  </si>
  <si>
    <t>Cm
SST (kg/año)</t>
  </si>
  <si>
    <t>% PONDERADO DBO5</t>
  </si>
  <si>
    <t>% PONDERADO SST</t>
  </si>
  <si>
    <t>X</t>
  </si>
  <si>
    <t>SUBTOTAL USUARIOS</t>
  </si>
  <si>
    <t>PITAL</t>
  </si>
  <si>
    <t>AGRADO</t>
  </si>
  <si>
    <t>QUEBRADA LA YAGUILGA</t>
  </si>
  <si>
    <t>Carga contaminante Línea Base Kg- año</t>
  </si>
  <si>
    <t xml:space="preserve">PROYECCIÓN DE CARGA A VERTER EN EL AÑO 2025
</t>
  </si>
  <si>
    <t xml:space="preserve">PROYECCIÓN DE CARGA A VERTER EN EL AÑO 2026
</t>
  </si>
  <si>
    <t xml:space="preserve">PROYECCIÓN DE CARGA A VERTER EN EL AÑO 2027
</t>
  </si>
  <si>
    <t xml:space="preserve">PROYECCIÓN DE CARGA A VERTER EN EL AÑO 2028
</t>
  </si>
  <si>
    <t>Promedio Tasa Crecimiento Prestador Agrado</t>
  </si>
  <si>
    <t xml:space="preserve">Promedio Tasa Crecimiento Prestador El Pital </t>
  </si>
  <si>
    <t>AGUAS Y ASEO DE EL PITAL Y AGRADO E.S.P S.A</t>
  </si>
  <si>
    <t>PROYECCIÓN DE CARGA A VERTER EN EL AÑO 2024</t>
  </si>
  <si>
    <t>En este tramo, se encuentran dos áreas de prestación del Servicio Publico de Alcantarillado, administrados por el mismo Prestador.
El municipo de Agrado cuenta con PTAR en operación y para el año 2022 cumple norma de vertimiento en las concentraciones de DBO5 y SST, se proyecta los demás años con el límite máximo permisible y caudal vertido. 
El municipio del Pital, tenía programada la construcción de la PTAR para el año 2023. El PSMV vence en diciembre del presnete año, por lo que se sugiere presentar propuesta de meta de carga contaminante y/o reformular PSMV.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</si>
</sst>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 #,##0.00_ ;_ * \-#,##0.00_ ;_ * &quot;-&quot;??_ ;_ @_ "/>
    <numFmt numFmtId="165" formatCode="0.0%"/>
  </numFmts>
  <fonts count="12">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name val="Arial"/>
      <family val="2"/>
    </font>
    <font>
      <sz val="12"/>
      <color theme="1"/>
      <name val="Calibri "/>
    </font>
    <font>
      <b/>
      <sz val="12"/>
      <color rgb="FF000099"/>
      <name val="Arial"/>
      <family val="2"/>
    </font>
    <font>
      <sz val="12"/>
      <color rgb="FF000099"/>
      <name val="Arial"/>
      <family val="2"/>
    </font>
    <font>
      <b/>
      <sz val="11"/>
      <color theme="1"/>
      <name val="Arial"/>
      <family val="2"/>
    </font>
    <font>
      <b/>
      <sz val="11"/>
      <name val="Arial"/>
      <family val="2"/>
    </font>
    <font>
      <sz val="11"/>
      <color theme="1"/>
      <name val="Arial"/>
      <family val="2"/>
    </font>
    <font>
      <b/>
      <sz val="11"/>
      <color rgb="FF000066"/>
      <name val="Arial"/>
      <family val="2"/>
    </font>
  </fonts>
  <fills count="5">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0">
    <xf numFmtId="0" fontId="0" fillId="0" borderId="0"/>
    <xf numFmtId="0" fontId="2" fillId="0" borderId="0"/>
    <xf numFmtId="41" fontId="2" fillId="0" borderId="0" applyFont="0" applyFill="0" applyBorder="0" applyAlignment="0" applyProtection="0"/>
    <xf numFmtId="9" fontId="2"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31">
    <xf numFmtId="0" fontId="0" fillId="0" borderId="0" xfId="0"/>
    <xf numFmtId="0" fontId="3" fillId="0" borderId="0" xfId="1" applyFont="1" applyAlignment="1">
      <alignment horizontal="center" vertical="center"/>
    </xf>
    <xf numFmtId="0" fontId="5" fillId="0" borderId="0" xfId="1" applyFont="1" applyAlignment="1">
      <alignment horizontal="center" vertical="center"/>
    </xf>
    <xf numFmtId="0" fontId="5" fillId="3" borderId="0" xfId="1" applyFont="1" applyFill="1" applyAlignment="1">
      <alignment horizontal="center" vertical="center"/>
    </xf>
    <xf numFmtId="0" fontId="5" fillId="0" borderId="1" xfId="1" applyFont="1" applyBorder="1" applyAlignment="1">
      <alignment horizontal="center" vertical="center" wrapText="1"/>
    </xf>
    <xf numFmtId="0" fontId="6" fillId="2" borderId="1" xfId="1" applyFont="1" applyFill="1" applyBorder="1" applyAlignment="1">
      <alignment horizontal="center" vertical="center"/>
    </xf>
    <xf numFmtId="43" fontId="6" fillId="2" borderId="1" xfId="1" applyNumberFormat="1" applyFont="1" applyFill="1" applyBorder="1" applyAlignment="1">
      <alignment horizontal="center" vertical="center"/>
    </xf>
    <xf numFmtId="9" fontId="6" fillId="2" borderId="1" xfId="1" applyNumberFormat="1" applyFont="1" applyFill="1" applyBorder="1" applyAlignment="1">
      <alignment horizontal="center" vertical="center"/>
    </xf>
    <xf numFmtId="0" fontId="7" fillId="2" borderId="1" xfId="1" applyFont="1" applyFill="1" applyBorder="1" applyAlignment="1">
      <alignment horizontal="center" vertical="center"/>
    </xf>
    <xf numFmtId="0" fontId="7" fillId="2" borderId="0" xfId="1" applyFont="1" applyFill="1" applyAlignment="1">
      <alignment horizontal="center" vertical="center"/>
    </xf>
    <xf numFmtId="0" fontId="8" fillId="0" borderId="1" xfId="1" applyFont="1" applyBorder="1" applyAlignment="1">
      <alignment horizontal="center" vertical="center"/>
    </xf>
    <xf numFmtId="0" fontId="9" fillId="0" borderId="1" xfId="6" applyFont="1" applyBorder="1" applyAlignment="1">
      <alignment horizontal="center" vertical="center" wrapText="1"/>
    </xf>
    <xf numFmtId="0" fontId="8" fillId="0" borderId="4" xfId="1" applyFont="1" applyBorder="1" applyAlignment="1">
      <alignment horizontal="center" vertical="center" wrapText="1"/>
    </xf>
    <xf numFmtId="43" fontId="10" fillId="0" borderId="1" xfId="7" applyFont="1" applyBorder="1" applyAlignment="1">
      <alignment horizontal="center" vertical="center"/>
    </xf>
    <xf numFmtId="9" fontId="10" fillId="0" borderId="1" xfId="8" applyFont="1" applyBorder="1" applyAlignment="1">
      <alignment horizontal="center" vertical="center"/>
    </xf>
    <xf numFmtId="43" fontId="10" fillId="0" borderId="1" xfId="1" applyNumberFormat="1" applyFont="1" applyBorder="1" applyAlignment="1">
      <alignment horizontal="center" vertical="center"/>
    </xf>
    <xf numFmtId="0" fontId="10" fillId="0" borderId="1" xfId="1" applyFont="1" applyBorder="1" applyAlignment="1">
      <alignment horizontal="center" vertical="center"/>
    </xf>
    <xf numFmtId="0" fontId="10" fillId="0" borderId="0" xfId="1" applyFont="1" applyAlignment="1">
      <alignment horizontal="center" vertical="center"/>
    </xf>
    <xf numFmtId="0" fontId="8" fillId="0" borderId="1" xfId="1" applyFont="1" applyBorder="1" applyAlignment="1">
      <alignment horizontal="center" vertical="center" wrapText="1"/>
    </xf>
    <xf numFmtId="0" fontId="11" fillId="0" borderId="1" xfId="1" applyFont="1" applyBorder="1" applyAlignment="1">
      <alignment horizontal="center" vertical="center" wrapText="1"/>
    </xf>
    <xf numFmtId="165" fontId="5" fillId="0" borderId="1" xfId="1" applyNumberFormat="1" applyFont="1" applyBorder="1" applyAlignment="1">
      <alignment horizontal="center" vertical="center"/>
    </xf>
    <xf numFmtId="9" fontId="6" fillId="2" borderId="1" xfId="8" applyFont="1" applyFill="1" applyBorder="1" applyAlignment="1">
      <alignment horizontal="center" vertical="center"/>
    </xf>
    <xf numFmtId="0" fontId="5" fillId="4" borderId="0" xfId="1" applyFont="1" applyFill="1" applyAlignment="1">
      <alignment horizontal="center" vertical="center" wrapText="1"/>
    </xf>
    <xf numFmtId="0" fontId="5" fillId="4" borderId="0" xfId="1" applyFont="1" applyFill="1" applyAlignment="1">
      <alignment horizontal="center" vertical="center"/>
    </xf>
    <xf numFmtId="0" fontId="11" fillId="0" borderId="1" xfId="1" applyFont="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11" fillId="0" borderId="1" xfId="1" applyFont="1" applyBorder="1" applyAlignment="1">
      <alignment horizontal="center" vertical="center"/>
    </xf>
    <xf numFmtId="0" fontId="5" fillId="0" borderId="0" xfId="1" applyFont="1" applyBorder="1" applyAlignment="1">
      <alignment horizontal="center" vertical="center" wrapText="1"/>
    </xf>
    <xf numFmtId="9" fontId="5" fillId="0" borderId="0" xfId="8" applyFont="1" applyBorder="1" applyAlignment="1">
      <alignment horizontal="center" vertical="center"/>
    </xf>
    <xf numFmtId="43" fontId="10" fillId="0" borderId="1" xfId="7" applyFont="1" applyFill="1" applyBorder="1" applyAlignment="1">
      <alignment horizontal="center" vertical="center"/>
    </xf>
  </cellXfs>
  <cellStyles count="10">
    <cellStyle name="Millares" xfId="7" builtinId="3"/>
    <cellStyle name="Millares [0] 2" xfId="2"/>
    <cellStyle name="Millares 2" xfId="5"/>
    <cellStyle name="Normal" xfId="0" builtinId="0"/>
    <cellStyle name="Normal 2" xfId="1"/>
    <cellStyle name="Normal 2 2" xfId="4"/>
    <cellStyle name="Normal 3" xfId="6"/>
    <cellStyle name="Normal 3 2" xfId="9"/>
    <cellStyle name="Porcentaje" xfId="8" builtinId="5"/>
    <cellStyle name="Porcentaje 2" xfId="3"/>
  </cellStyles>
  <dxfs count="0"/>
  <tableStyles count="0" defaultTableStyle="TableStyleMedium2" defaultPivotStyle="PivotStyleLight16"/>
  <colors>
    <mruColors>
      <color rgb="FFC6E6A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S1" zoomScale="80" zoomScaleNormal="80" zoomScaleSheetLayoutView="70" workbookViewId="0">
      <selection activeCell="X6" sqref="X6"/>
    </sheetView>
  </sheetViews>
  <sheetFormatPr baseColWidth="10" defaultColWidth="10" defaultRowHeight="30" customHeight="1"/>
  <cols>
    <col min="1" max="1" width="7.5" style="2" customWidth="1"/>
    <col min="2" max="2" width="56" style="2" customWidth="1"/>
    <col min="3" max="3" width="27.3984375" style="3" customWidth="1"/>
    <col min="4" max="4" width="15.296875" style="2" customWidth="1"/>
    <col min="5" max="5" width="15.796875" style="2" customWidth="1"/>
    <col min="6" max="6" width="16.09765625" style="2" customWidth="1"/>
    <col min="7" max="7" width="15.09765625" style="2" customWidth="1"/>
    <col min="8" max="8" width="14.796875" style="2" customWidth="1"/>
    <col min="9" max="9" width="17.69921875" style="2" customWidth="1"/>
    <col min="10" max="10" width="15.59765625" style="2" customWidth="1"/>
    <col min="11" max="11" width="15.3984375" style="2" customWidth="1"/>
    <col min="12" max="12" width="14.09765625" style="2" customWidth="1"/>
    <col min="13" max="13" width="16.5" style="2" customWidth="1"/>
    <col min="14" max="14" width="15.59765625" style="2" customWidth="1"/>
    <col min="15" max="15" width="15.09765625" style="2" customWidth="1"/>
    <col min="16" max="16" width="13.796875" style="2" customWidth="1"/>
    <col min="17" max="17" width="16.296875" style="2" customWidth="1"/>
    <col min="18" max="18" width="16.5" style="2" customWidth="1"/>
    <col min="19" max="19" width="14.19921875" style="2" customWidth="1"/>
    <col min="20" max="20" width="13.5" style="2" customWidth="1"/>
    <col min="21" max="21" width="15.59765625" style="2" customWidth="1"/>
    <col min="22" max="22" width="16" style="2" customWidth="1"/>
    <col min="23" max="24" width="14.3984375" style="2" customWidth="1"/>
    <col min="25" max="25" width="16.59765625" style="2" customWidth="1"/>
    <col min="26" max="26" width="16.796875" style="2" customWidth="1"/>
    <col min="27" max="27" width="20.59765625" style="2" customWidth="1"/>
    <col min="28" max="28" width="15.796875" style="2" customWidth="1"/>
    <col min="29" max="29" width="16.796875" style="2" customWidth="1"/>
    <col min="30" max="30" width="14.8984375" style="2" customWidth="1"/>
    <col min="31" max="31" width="17.796875" style="2" customWidth="1"/>
    <col min="32" max="32" width="14.796875" style="2" customWidth="1"/>
    <col min="33" max="34" width="20.59765625" style="2" customWidth="1"/>
    <col min="35" max="16384" width="10" style="2"/>
  </cols>
  <sheetData>
    <row r="1" spans="1:32" s="1" customFormat="1" ht="30" customHeight="1"/>
    <row r="2" spans="1:32" s="17" customFormat="1" ht="30" customHeight="1">
      <c r="A2" s="27" t="s">
        <v>0</v>
      </c>
      <c r="B2" s="27" t="s">
        <v>1</v>
      </c>
      <c r="C2" s="27" t="s">
        <v>2</v>
      </c>
      <c r="D2" s="24" t="s">
        <v>3</v>
      </c>
      <c r="E2" s="24" t="s">
        <v>17</v>
      </c>
      <c r="F2" s="24"/>
      <c r="G2" s="24" t="s">
        <v>25</v>
      </c>
      <c r="H2" s="24"/>
      <c r="I2" s="24"/>
      <c r="J2" s="24"/>
      <c r="K2" s="24" t="s">
        <v>18</v>
      </c>
      <c r="L2" s="24"/>
      <c r="M2" s="24"/>
      <c r="N2" s="24"/>
      <c r="O2" s="24" t="s">
        <v>19</v>
      </c>
      <c r="P2" s="24"/>
      <c r="Q2" s="24"/>
      <c r="R2" s="24"/>
      <c r="S2" s="24" t="s">
        <v>20</v>
      </c>
      <c r="T2" s="24"/>
      <c r="U2" s="24"/>
      <c r="V2" s="24"/>
      <c r="W2" s="24" t="s">
        <v>21</v>
      </c>
      <c r="X2" s="24"/>
      <c r="Y2" s="24"/>
      <c r="Z2" s="24"/>
      <c r="AA2" s="19" t="s">
        <v>4</v>
      </c>
      <c r="AB2" s="24" t="s">
        <v>5</v>
      </c>
      <c r="AC2" s="24"/>
      <c r="AD2" s="24"/>
      <c r="AE2" s="24"/>
      <c r="AF2" s="24"/>
    </row>
    <row r="3" spans="1:32" s="17" customFormat="1" ht="42" customHeight="1">
      <c r="A3" s="27"/>
      <c r="B3" s="27"/>
      <c r="C3" s="27"/>
      <c r="D3" s="24"/>
      <c r="E3" s="19" t="s">
        <v>6</v>
      </c>
      <c r="F3" s="19" t="s">
        <v>8</v>
      </c>
      <c r="G3" s="19" t="s">
        <v>7</v>
      </c>
      <c r="H3" s="19" t="s">
        <v>9</v>
      </c>
      <c r="I3" s="19" t="s">
        <v>10</v>
      </c>
      <c r="J3" s="19" t="s">
        <v>11</v>
      </c>
      <c r="K3" s="19" t="s">
        <v>7</v>
      </c>
      <c r="L3" s="19" t="s">
        <v>9</v>
      </c>
      <c r="M3" s="19" t="s">
        <v>10</v>
      </c>
      <c r="N3" s="19" t="s">
        <v>11</v>
      </c>
      <c r="O3" s="19" t="s">
        <v>7</v>
      </c>
      <c r="P3" s="19" t="s">
        <v>9</v>
      </c>
      <c r="Q3" s="19" t="s">
        <v>10</v>
      </c>
      <c r="R3" s="19" t="s">
        <v>11</v>
      </c>
      <c r="S3" s="19" t="s">
        <v>6</v>
      </c>
      <c r="T3" s="19" t="s">
        <v>9</v>
      </c>
      <c r="U3" s="19" t="s">
        <v>10</v>
      </c>
      <c r="V3" s="19" t="s">
        <v>11</v>
      </c>
      <c r="W3" s="19" t="s">
        <v>6</v>
      </c>
      <c r="X3" s="19" t="s">
        <v>9</v>
      </c>
      <c r="Y3" s="19" t="s">
        <v>10</v>
      </c>
      <c r="Z3" s="19" t="s">
        <v>11</v>
      </c>
      <c r="AA3" s="19">
        <v>2023</v>
      </c>
      <c r="AB3" s="19">
        <v>2024</v>
      </c>
      <c r="AC3" s="19">
        <v>2025</v>
      </c>
      <c r="AD3" s="19">
        <v>2026</v>
      </c>
      <c r="AE3" s="19">
        <v>2027</v>
      </c>
      <c r="AF3" s="19">
        <v>2028</v>
      </c>
    </row>
    <row r="4" spans="1:32" s="17" customFormat="1" ht="30" customHeight="1">
      <c r="A4" s="10">
        <v>1</v>
      </c>
      <c r="B4" s="11" t="s">
        <v>24</v>
      </c>
      <c r="C4" s="12" t="s">
        <v>14</v>
      </c>
      <c r="D4" s="10" t="s">
        <v>12</v>
      </c>
      <c r="E4" s="13">
        <v>87866.37583200002</v>
      </c>
      <c r="F4" s="13">
        <v>103632.00747840002</v>
      </c>
      <c r="G4" s="13">
        <f>E4*1.01</f>
        <v>88745.039590320026</v>
      </c>
      <c r="H4" s="13">
        <f>F4*1.01</f>
        <v>104668.32755318402</v>
      </c>
      <c r="I4" s="14">
        <f>G4/G6</f>
        <v>0.71407315191451093</v>
      </c>
      <c r="J4" s="14">
        <f>H4/H6</f>
        <v>0.74654667175056655</v>
      </c>
      <c r="K4" s="15">
        <f>G4*1.01</f>
        <v>89632.489986223227</v>
      </c>
      <c r="L4" s="15">
        <f>H4*1.01</f>
        <v>105715.01082871587</v>
      </c>
      <c r="M4" s="14">
        <f>K4/K6</f>
        <v>0.71407315191451093</v>
      </c>
      <c r="N4" s="14">
        <f>L4/L6</f>
        <v>0.74654667175056644</v>
      </c>
      <c r="O4" s="15">
        <f>K4*1.01</f>
        <v>90528.814886085456</v>
      </c>
      <c r="P4" s="15">
        <f>L4*1.01</f>
        <v>106772.16093700302</v>
      </c>
      <c r="Q4" s="14">
        <f>O4/O6</f>
        <v>0.71407315191451093</v>
      </c>
      <c r="R4" s="14">
        <f>P4/P6</f>
        <v>0.74654667175056644</v>
      </c>
      <c r="S4" s="15">
        <f>O4*1.01</f>
        <v>91434.103034946311</v>
      </c>
      <c r="T4" s="15">
        <f>P4*1.01</f>
        <v>107839.88254637305</v>
      </c>
      <c r="U4" s="14">
        <f>S4/S6</f>
        <v>0.71407315191451104</v>
      </c>
      <c r="V4" s="14">
        <f>T4/T6</f>
        <v>0.74654667175056644</v>
      </c>
      <c r="W4" s="15">
        <f>S4*1.01</f>
        <v>92348.444065295771</v>
      </c>
      <c r="X4" s="15">
        <f>T4*1.01</f>
        <v>108918.28137183678</v>
      </c>
      <c r="Y4" s="14">
        <f>W4/W6</f>
        <v>0.71407315191451093</v>
      </c>
      <c r="Z4" s="14">
        <f>X4/X6</f>
        <v>0.74654667175056644</v>
      </c>
      <c r="AA4" s="16">
        <v>1</v>
      </c>
      <c r="AB4" s="16"/>
      <c r="AC4" s="16"/>
      <c r="AD4" s="16"/>
      <c r="AE4" s="16"/>
      <c r="AF4" s="16"/>
    </row>
    <row r="5" spans="1:32" s="17" customFormat="1" ht="43.2" customHeight="1">
      <c r="A5" s="10">
        <v>2</v>
      </c>
      <c r="B5" s="18" t="s">
        <v>24</v>
      </c>
      <c r="C5" s="12" t="s">
        <v>15</v>
      </c>
      <c r="D5" s="10"/>
      <c r="E5" s="13">
        <v>23269.712723999997</v>
      </c>
      <c r="F5" s="13">
        <v>15258.450772799999</v>
      </c>
      <c r="G5" s="30">
        <v>35535</v>
      </c>
      <c r="H5" s="30">
        <v>35535</v>
      </c>
      <c r="I5" s="14">
        <f>G5/$G$6</f>
        <v>0.28592684808548907</v>
      </c>
      <c r="J5" s="14">
        <f>H5/$H$6</f>
        <v>0.25345332824943356</v>
      </c>
      <c r="K5" s="15">
        <f>G5*1.01</f>
        <v>35890.35</v>
      </c>
      <c r="L5" s="15">
        <f>H5*1.01</f>
        <v>35890.35</v>
      </c>
      <c r="M5" s="14">
        <f>K5/$K$6</f>
        <v>0.28592684808548902</v>
      </c>
      <c r="N5" s="14">
        <f>L5/$L$6</f>
        <v>0.25345332824943351</v>
      </c>
      <c r="O5" s="15">
        <f>K5*1.01</f>
        <v>36249.253499999999</v>
      </c>
      <c r="P5" s="15">
        <f>L5*1.01</f>
        <v>36249.253499999999</v>
      </c>
      <c r="Q5" s="14">
        <f>O5/$O$6</f>
        <v>0.28592684808548907</v>
      </c>
      <c r="R5" s="14">
        <f>P5/$P$6</f>
        <v>0.25345332824943351</v>
      </c>
      <c r="S5" s="15">
        <f>O5*1.01</f>
        <v>36611.746034999996</v>
      </c>
      <c r="T5" s="15">
        <f>P5*1.01</f>
        <v>36611.746034999996</v>
      </c>
      <c r="U5" s="14">
        <f>S5/$S$6</f>
        <v>0.28592684808548907</v>
      </c>
      <c r="V5" s="14">
        <f>T5/$T$6</f>
        <v>0.25345332824943351</v>
      </c>
      <c r="W5" s="15">
        <f>S5*1.01</f>
        <v>36977.863495349993</v>
      </c>
      <c r="X5" s="15">
        <f>T5*1.01</f>
        <v>36977.863495349993</v>
      </c>
      <c r="Y5" s="14">
        <f>W5/$W$6</f>
        <v>0.28592684808548902</v>
      </c>
      <c r="Z5" s="14">
        <f>X5/$X$6</f>
        <v>0.25345332824943351</v>
      </c>
      <c r="AA5" s="16">
        <v>1</v>
      </c>
      <c r="AB5" s="16"/>
      <c r="AC5" s="16"/>
      <c r="AD5" s="16"/>
      <c r="AE5" s="16"/>
      <c r="AF5" s="16"/>
    </row>
    <row r="6" spans="1:32" s="9" customFormat="1" ht="30" customHeight="1">
      <c r="A6" s="25" t="s">
        <v>16</v>
      </c>
      <c r="B6" s="26"/>
      <c r="C6" s="5" t="s">
        <v>13</v>
      </c>
      <c r="D6" s="5">
        <f>COUNTA(D4:D5)</f>
        <v>1</v>
      </c>
      <c r="E6" s="6">
        <f>SUM(E4:E5)</f>
        <v>111136.08855600002</v>
      </c>
      <c r="F6" s="6">
        <f>SUM(F4:F5)</f>
        <v>118890.45825120002</v>
      </c>
      <c r="G6" s="6">
        <f>SUM(G4:G5)</f>
        <v>124280.03959032003</v>
      </c>
      <c r="H6" s="6">
        <f>SUM(H4:H5)</f>
        <v>140203.327553184</v>
      </c>
      <c r="I6" s="21">
        <f>SUM(I4:I5)</f>
        <v>1</v>
      </c>
      <c r="J6" s="21">
        <f>SUM(J4:J5)</f>
        <v>1</v>
      </c>
      <c r="K6" s="6">
        <f>SUM(K4:K5)</f>
        <v>125522.83998622323</v>
      </c>
      <c r="L6" s="6">
        <f>SUM(L4:L5)</f>
        <v>141605.36082871587</v>
      </c>
      <c r="M6" s="7">
        <f>SUM(M4:M5)</f>
        <v>1</v>
      </c>
      <c r="N6" s="7">
        <f>SUM(N4:N5)</f>
        <v>1</v>
      </c>
      <c r="O6" s="6">
        <f>SUM(O4:O5)</f>
        <v>126778.06838608545</v>
      </c>
      <c r="P6" s="6">
        <f>SUM(P4:P5)</f>
        <v>143021.41443700303</v>
      </c>
      <c r="Q6" s="7">
        <f>SUM(Q4:Q5)</f>
        <v>1</v>
      </c>
      <c r="R6" s="7">
        <f>SUM(R4:R5)</f>
        <v>1</v>
      </c>
      <c r="S6" s="6">
        <f>SUM(S4:S5)</f>
        <v>128045.8490699463</v>
      </c>
      <c r="T6" s="6">
        <f>SUM(T4:T5)</f>
        <v>144451.62858137305</v>
      </c>
      <c r="U6" s="7">
        <f>SUM(U4:U5)</f>
        <v>1</v>
      </c>
      <c r="V6" s="7">
        <f>SUM(V4:V5)</f>
        <v>1</v>
      </c>
      <c r="W6" s="6">
        <f>SUM(W4:W5)</f>
        <v>129326.30756064577</v>
      </c>
      <c r="X6" s="6">
        <f>SUM(X4:X5)</f>
        <v>145896.14486718678</v>
      </c>
      <c r="Y6" s="7">
        <f>SUM(Y4:Y5)</f>
        <v>1</v>
      </c>
      <c r="Z6" s="7">
        <f>SUM(Z4:Z5)</f>
        <v>1</v>
      </c>
      <c r="AA6" s="5">
        <v>2</v>
      </c>
      <c r="AB6" s="8"/>
      <c r="AC6" s="8"/>
      <c r="AD6" s="8"/>
      <c r="AE6" s="8"/>
      <c r="AF6" s="8"/>
    </row>
    <row r="7" spans="1:32" s="1" customFormat="1" ht="30" customHeight="1"/>
    <row r="8" spans="1:32" ht="63" customHeight="1">
      <c r="A8" s="22" t="s">
        <v>26</v>
      </c>
      <c r="B8" s="23"/>
      <c r="E8" s="4" t="s">
        <v>23</v>
      </c>
      <c r="F8" s="20">
        <v>0.01</v>
      </c>
    </row>
    <row r="9" spans="1:32" ht="68.400000000000006" customHeight="1">
      <c r="A9" s="23"/>
      <c r="B9" s="23"/>
      <c r="E9" s="4" t="s">
        <v>22</v>
      </c>
      <c r="F9" s="20">
        <v>0.01</v>
      </c>
    </row>
    <row r="10" spans="1:32" ht="46.2" customHeight="1">
      <c r="A10" s="23"/>
      <c r="B10" s="23"/>
      <c r="E10" s="28"/>
      <c r="F10" s="29"/>
    </row>
    <row r="11" spans="1:32" ht="30" customHeight="1">
      <c r="A11" s="23"/>
      <c r="B11" s="23"/>
    </row>
    <row r="12" spans="1:32" ht="30" customHeight="1">
      <c r="A12" s="23"/>
      <c r="B12" s="23"/>
    </row>
  </sheetData>
  <mergeCells count="13">
    <mergeCell ref="A8:B12"/>
    <mergeCell ref="W2:Z2"/>
    <mergeCell ref="AB2:AF2"/>
    <mergeCell ref="A6:B6"/>
    <mergeCell ref="E2:F2"/>
    <mergeCell ref="G2:J2"/>
    <mergeCell ref="K2:N2"/>
    <mergeCell ref="O2:R2"/>
    <mergeCell ref="S2:V2"/>
    <mergeCell ref="A2:A3"/>
    <mergeCell ref="B2:B3"/>
    <mergeCell ref="C2:C3"/>
    <mergeCell ref="D2:D3"/>
  </mergeCells>
  <pageMargins left="0.7" right="0.7" top="0.75" bottom="0.75" header="0.3" footer="0.3"/>
  <pageSetup scale="1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CARGAS-LA-YAGUILGA-2024-2028 </vt:lpstr>
      <vt:lpstr>'CARGAS-LA-YAGUILGA-2024-2028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CAM</cp:lastModifiedBy>
  <dcterms:created xsi:type="dcterms:W3CDTF">2018-09-27T07:22:44Z</dcterms:created>
  <dcterms:modified xsi:type="dcterms:W3CDTF">2023-11-06T21:28:54Z</dcterms:modified>
</cp:coreProperties>
</file>