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917"/>
  <workbookPr/>
  <mc:AlternateContent xmlns:mc="http://schemas.openxmlformats.org/markup-compatibility/2006">
    <mc:Choice Requires="x15">
      <x15ac:absPath xmlns:x15ac="http://schemas.microsoft.com/office/spreadsheetml/2010/11/ac" url="/Volumes/MABE/1. CAM/2024/APOYO/7. MES/1. PORTL WEB/PROGRAMA 5 GESTION DE LA CALIDAD DEL RECURSO HIDRICO/"/>
    </mc:Choice>
  </mc:AlternateContent>
  <xr:revisionPtr revIDLastSave="0" documentId="13_ncr:1_{868835AE-DD92-DC43-9DE4-BDF9F491D0AA}" xr6:coauthVersionLast="47" xr6:coauthVersionMax="47" xr10:uidLastSave="{00000000-0000-0000-0000-000000000000}"/>
  <bookViews>
    <workbookView xWindow="0" yWindow="760" windowWidth="28800" windowHeight="17240" xr2:uid="{00000000-000D-0000-FFFF-FFFF00000000}"/>
  </bookViews>
  <sheets>
    <sheet name="ICA 2024 MAR Y SEP" sheetId="29" r:id="rId1"/>
    <sheet name="ICOSUS 2024 MAR Y SEP" sheetId="30" r:id="rId2"/>
    <sheet name="ICOMI 2024 MAR Y SEP" sheetId="31" r:id="rId3"/>
    <sheet name="ICOMO 2024 MAR Y SEP" sheetId="32" r:id="rId4"/>
    <sheet name="CONS_S-I_C2_MARZ" sheetId="33" r:id="rId5"/>
    <sheet name="CONS_S-II_C1_SEP" sheetId="34" r:id="rId6"/>
    <sheet name="ODC_MARZO_2024" sheetId="35" r:id="rId7"/>
    <sheet name="ODC_SEP_2024" sheetId="36" r:id="rId8"/>
    <sheet name="CONS_ICA_C1_SEP2024" sheetId="28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11" i="36" l="1"/>
  <c r="T11" i="36"/>
  <c r="Q11" i="36"/>
  <c r="O11" i="36"/>
  <c r="L11" i="36"/>
  <c r="J11" i="36"/>
  <c r="G11" i="36"/>
  <c r="G9" i="36"/>
  <c r="G13" i="36"/>
  <c r="X4" i="36"/>
  <c r="X8" i="36"/>
  <c r="X9" i="36"/>
  <c r="X10" i="36"/>
  <c r="Y10" i="36" s="1"/>
  <c r="X11" i="36"/>
  <c r="Y11" i="36" s="1"/>
  <c r="X12" i="36"/>
  <c r="Y12" i="36" s="1"/>
  <c r="X13" i="36"/>
  <c r="Y13" i="36" s="1"/>
  <c r="X7" i="36"/>
  <c r="T8" i="36"/>
  <c r="T7" i="36"/>
  <c r="T13" i="36"/>
  <c r="T12" i="36"/>
  <c r="T10" i="36"/>
  <c r="T9" i="36"/>
  <c r="V7" i="36"/>
  <c r="Q7" i="36"/>
  <c r="Q8" i="36"/>
  <c r="Q9" i="36"/>
  <c r="Q10" i="36"/>
  <c r="Q12" i="36"/>
  <c r="Q13" i="36"/>
  <c r="O7" i="35"/>
  <c r="O13" i="35"/>
  <c r="O12" i="35"/>
  <c r="O11" i="35"/>
  <c r="O10" i="35"/>
  <c r="O9" i="35"/>
  <c r="O8" i="35"/>
  <c r="G12" i="36"/>
  <c r="G10" i="36"/>
  <c r="G8" i="36"/>
  <c r="G7" i="36"/>
  <c r="V13" i="36"/>
  <c r="O13" i="36"/>
  <c r="L13" i="36"/>
  <c r="J13" i="36"/>
  <c r="V12" i="36"/>
  <c r="O12" i="36"/>
  <c r="L12" i="36"/>
  <c r="J12" i="36"/>
  <c r="V10" i="36"/>
  <c r="O10" i="36"/>
  <c r="L10" i="36"/>
  <c r="J10" i="36"/>
  <c r="Y9" i="36"/>
  <c r="V9" i="36"/>
  <c r="O9" i="36"/>
  <c r="L9" i="36"/>
  <c r="J9" i="36"/>
  <c r="Y8" i="36"/>
  <c r="V8" i="36"/>
  <c r="O8" i="36"/>
  <c r="L8" i="36"/>
  <c r="J8" i="36"/>
  <c r="Y7" i="36"/>
  <c r="O7" i="36"/>
  <c r="L7" i="36"/>
  <c r="J7" i="36"/>
  <c r="T13" i="35"/>
  <c r="Q13" i="35"/>
  <c r="L13" i="35"/>
  <c r="I13" i="35"/>
  <c r="G13" i="35"/>
  <c r="T12" i="35"/>
  <c r="Q12" i="35"/>
  <c r="L12" i="35"/>
  <c r="I12" i="35"/>
  <c r="G12" i="35"/>
  <c r="T11" i="35"/>
  <c r="Q11" i="35"/>
  <c r="L11" i="35"/>
  <c r="I11" i="35"/>
  <c r="G11" i="35"/>
  <c r="T10" i="35"/>
  <c r="Q10" i="35"/>
  <c r="L10" i="35"/>
  <c r="I10" i="35"/>
  <c r="G10" i="35"/>
  <c r="T9" i="35"/>
  <c r="Q9" i="35"/>
  <c r="L9" i="35"/>
  <c r="I9" i="35"/>
  <c r="G9" i="35"/>
  <c r="T8" i="35"/>
  <c r="Q8" i="35"/>
  <c r="L8" i="35"/>
  <c r="I8" i="35"/>
  <c r="G8" i="35"/>
  <c r="T7" i="35"/>
  <c r="Q7" i="35"/>
  <c r="L7" i="35"/>
  <c r="I7" i="35"/>
  <c r="G7" i="35"/>
  <c r="S6" i="28" l="1"/>
  <c r="R6" i="28"/>
  <c r="Q6" i="28"/>
  <c r="P6" i="28"/>
  <c r="O6" i="28"/>
  <c r="N6" i="28"/>
  <c r="M6" i="28"/>
  <c r="L6" i="28"/>
  <c r="K6" i="28"/>
  <c r="J6" i="28"/>
  <c r="I6" i="28"/>
  <c r="H6" i="28"/>
  <c r="G6" i="28"/>
  <c r="F6" i="28"/>
  <c r="E6" i="28"/>
  <c r="D6" i="28"/>
  <c r="C6" i="28"/>
  <c r="B6" i="28"/>
</calcChain>
</file>

<file path=xl/sharedStrings.xml><?xml version="1.0" encoding="utf-8"?>
<sst xmlns="http://schemas.openxmlformats.org/spreadsheetml/2006/main" count="778" uniqueCount="228">
  <si>
    <t>ICOSUS</t>
  </si>
  <si>
    <t>ICOMI</t>
  </si>
  <si>
    <t>OD</t>
  </si>
  <si>
    <t>DQO</t>
  </si>
  <si>
    <t>SST</t>
  </si>
  <si>
    <t>ICOMO</t>
  </si>
  <si>
    <t>ICA</t>
  </si>
  <si>
    <t>Regular</t>
  </si>
  <si>
    <t>Aceptable</t>
  </si>
  <si>
    <t>Buena</t>
  </si>
  <si>
    <t>0,26 -0,50</t>
  </si>
  <si>
    <t>0,51 - 0,70</t>
  </si>
  <si>
    <t>0,71 - 0,90</t>
  </si>
  <si>
    <t>Río Las Ceibas antes de la desembocadura de la quebrada La Plata</t>
  </si>
  <si>
    <t>Quebrada Motilón antes de desembocar en el río Las Ceibas</t>
  </si>
  <si>
    <t>Río Las Ceibas antes de la desembocadura de la quebrada San Bartolo</t>
  </si>
  <si>
    <t>Quebrada San Bartolo antes de desembocar en el río Las Ceibas</t>
  </si>
  <si>
    <t>Río Las Ceibas antes de la Bocatoma El Guayabo</t>
  </si>
  <si>
    <t>Quebrada Los Micos antes de desembocar en el río Las Ceibas</t>
  </si>
  <si>
    <t>Río Las Ceibas después de la desembocadura de la quebrada Los Micos</t>
  </si>
  <si>
    <t>Río Las Ceibas antes de la Bocatoma El Tomo</t>
  </si>
  <si>
    <t>Río Las Ceibas después de la desembocadura de la quebrada La Jabonera</t>
  </si>
  <si>
    <t>Río Las Ceibas antes de desembocar al río Magdalena</t>
  </si>
  <si>
    <t>Q. San Bartolo</t>
  </si>
  <si>
    <t>Bajo</t>
  </si>
  <si>
    <t>Medio</t>
  </si>
  <si>
    <t>Alto</t>
  </si>
  <si>
    <t>Categorías de valores que puede tomar el indicador</t>
  </si>
  <si>
    <t>0,00 - 0,25</t>
  </si>
  <si>
    <t>0,91 - 1,00</t>
  </si>
  <si>
    <t>Muy Mala</t>
  </si>
  <si>
    <t>Mala</t>
  </si>
  <si>
    <t>Señal de alerta</t>
  </si>
  <si>
    <t>Calificación de la calidad del agua</t>
  </si>
  <si>
    <t>Rojo</t>
  </si>
  <si>
    <t>Naranja</t>
  </si>
  <si>
    <t>Amarillo</t>
  </si>
  <si>
    <t>Verde</t>
  </si>
  <si>
    <t>Azul</t>
  </si>
  <si>
    <t>ICOS</t>
  </si>
  <si>
    <t>Quebrada La Plata a 276 m antes de desembocar en el río Las Ceibas</t>
  </si>
  <si>
    <t>Río Las Ceibas antes de primera captación identificada mediante labores de campo (Bocatoma Artesanal)</t>
  </si>
  <si>
    <t>Río Las Ceibas antes de la desembocadura de la quebrada La Jabonera</t>
  </si>
  <si>
    <t>Quebrada El Neme antes de la bocatoma del acueducto del Caguán</t>
  </si>
  <si>
    <t>Quebrada El Limón antes de la bocatoma del acueducto veredal del Triunfo, Aguablanca y Normandía</t>
  </si>
  <si>
    <t>Quebrada El Chorro antes de la captación Resguardo Indígena Paniquita</t>
  </si>
  <si>
    <t>Quebrada La Medina antes de desembocar a la quebrada Arenoso</t>
  </si>
  <si>
    <t>Quebrada El Guadual antes de la bocatoma del acueducto veredal del Guadual</t>
  </si>
  <si>
    <t>Quebrada Arenoso antes de desembocar al río Magdalena</t>
  </si>
  <si>
    <t xml:space="preserve"> 2°52'03.3''	
75°08'38.4'' </t>
  </si>
  <si>
    <t xml:space="preserve"> 2°55'9.8''	
75°09'00.16'' </t>
  </si>
  <si>
    <t xml:space="preserve"> 2°56'22.90''	
75°10'33.9'' </t>
  </si>
  <si>
    <t xml:space="preserve"> 2°56'51.94''	
75°13'1.9'' </t>
  </si>
  <si>
    <t xml:space="preserve"> 2°56'52.7''	
75°14'9.7'' </t>
  </si>
  <si>
    <t xml:space="preserve"> 2°56'55.2''	
75°14'18.70'' </t>
  </si>
  <si>
    <t xml:space="preserve"> 2°56'08.80''	
75°18'08.8'' </t>
  </si>
  <si>
    <t xml:space="preserve"> 2°51'16.1''	
 75°12'39.7''</t>
  </si>
  <si>
    <t xml:space="preserve"> 2°50'51.09''	 
75°11'20.37''</t>
  </si>
  <si>
    <t xml:space="preserve"> 2°49'29.6''	
75°12'26.9'' </t>
  </si>
  <si>
    <t xml:space="preserve"> 2°51'35.2''	
75°16'06.0'' </t>
  </si>
  <si>
    <t xml:space="preserve"> 2°46'46.0''	
75°13'48.50'' </t>
  </si>
  <si>
    <t xml:space="preserve"> 2°51'59.7''	
75°17'18.0'' </t>
  </si>
  <si>
    <t>2°47'33.32'' 	
75°04'18.2''</t>
  </si>
  <si>
    <t>2°47'28.9''	
75°04'18.7''</t>
  </si>
  <si>
    <t xml:space="preserve">2°48'20.3''	
75°05'7.8'' </t>
  </si>
  <si>
    <t xml:space="preserve"> 2°51'39.6''	
75°08'13.51'' </t>
  </si>
  <si>
    <t xml:space="preserve"> 2°51'34.3''	
75°08'19.8'' </t>
  </si>
  <si>
    <t>ACEPTABLE</t>
  </si>
  <si>
    <t>REGULAR</t>
  </si>
  <si>
    <t>PUNTO DE MONITOREO</t>
  </si>
  <si>
    <t>GEORREFERENCIACIÓN</t>
  </si>
  <si>
    <t>NINGUNO</t>
  </si>
  <si>
    <t>BAJO</t>
  </si>
  <si>
    <t>MEDIO</t>
  </si>
  <si>
    <t>FUENTE HÍDRICA</t>
  </si>
  <si>
    <t>Río Las Ceibas</t>
  </si>
  <si>
    <t>Quebrada La Plata</t>
  </si>
  <si>
    <t>Quebrada Motilón</t>
  </si>
  <si>
    <t>Quebrada Los Micos</t>
  </si>
  <si>
    <t>Quebrada El Neme</t>
  </si>
  <si>
    <t>Quebrada EL Limón</t>
  </si>
  <si>
    <t>Quebrada El Chorro</t>
  </si>
  <si>
    <t>Quebrada La Medina</t>
  </si>
  <si>
    <t>Quebrada El Guadual</t>
  </si>
  <si>
    <t>Quebrada Arenoso</t>
  </si>
  <si>
    <t>CATEGORÍA ICA</t>
  </si>
  <si>
    <t>Muy Alto</t>
  </si>
  <si>
    <t>Ninguno</t>
  </si>
  <si>
    <t>CATEGORÍA ICOS</t>
  </si>
  <si>
    <t>ESTACION MONITOREO</t>
  </si>
  <si>
    <t>E1</t>
  </si>
  <si>
    <t>E2</t>
  </si>
  <si>
    <t>E3</t>
  </si>
  <si>
    <t>E4</t>
  </si>
  <si>
    <t>E5</t>
  </si>
  <si>
    <t>E6</t>
  </si>
  <si>
    <t>E7</t>
  </si>
  <si>
    <t>E8</t>
  </si>
  <si>
    <t>E9</t>
  </si>
  <si>
    <t>E10</t>
  </si>
  <si>
    <t>E11</t>
  </si>
  <si>
    <t>E12</t>
  </si>
  <si>
    <t>E13</t>
  </si>
  <si>
    <t>E14</t>
  </si>
  <si>
    <t>E15</t>
  </si>
  <si>
    <t>E16</t>
  </si>
  <si>
    <t>E17</t>
  </si>
  <si>
    <t>E18</t>
  </si>
  <si>
    <t>VALOR ICA Semestre I - Campaña 2 Marzo 2024</t>
  </si>
  <si>
    <t>VALOR ICOSUS Semestre I - Campaña 2 Marzo 2024</t>
  </si>
  <si>
    <t>VALOR ICOSUS  Semestre II - Campaña 1 Septiembre</t>
  </si>
  <si>
    <t>VALOR ICOMI Semestre I - Campaña 2 Marzo 2024</t>
  </si>
  <si>
    <t>VALOR ICOMO Semestre I - Campaña 2 Marzo 2024</t>
  </si>
  <si>
    <t>VALOR ICOMO  Semestre II - Campaña 1 Septiembre</t>
  </si>
  <si>
    <t>VALOR ICOMI  Semestre II - Campaña 1 Septiembre</t>
  </si>
  <si>
    <t>ESTACIÓN DE MONITOREO</t>
  </si>
  <si>
    <t>ICA Semestre I - Campaña 2 Marzo 2024</t>
  </si>
  <si>
    <t>ICOSUS Semestre I - Campaña 2 Marzo 2024</t>
  </si>
  <si>
    <t>ICOMI Semestre I - Campaña 2 Marzo 2024</t>
  </si>
  <si>
    <t>ICOMO Semestre I - Campaña 2 Marzo 2024</t>
  </si>
  <si>
    <t>Quebrada El Madroño antes de la desembocadura al río Magdalena</t>
  </si>
  <si>
    <t xml:space="preserve">Quebrada El Salado antes de desembocar en la quebrada El Madroño </t>
  </si>
  <si>
    <t>Río Loro Cuanca parte media</t>
  </si>
  <si>
    <t>Río Loro</t>
  </si>
  <si>
    <t>0,8 - 1,0</t>
  </si>
  <si>
    <t>0,6 - 0,8</t>
  </si>
  <si>
    <t>0,4 - 0,6</t>
  </si>
  <si>
    <t>0,2 - 0,4</t>
  </si>
  <si>
    <t>0,0 - 0,2</t>
  </si>
  <si>
    <t xml:space="preserve"> 2°56'24.07''	
75°10'38.91'' </t>
  </si>
  <si>
    <t xml:space="preserve"> 2°54'40.06''	 
75°15'41.034''</t>
  </si>
  <si>
    <t xml:space="preserve"> 2°53'52.7''	
75°12'50.2'' </t>
  </si>
  <si>
    <t>ICA Semestre II - Campaña 1 Septiembre 2024</t>
  </si>
  <si>
    <t>ICOSUS Semestre II - Campaña 1 Septiembre 2024</t>
  </si>
  <si>
    <t>ICOMI Semestre II - Campaña 1 Septiembre 2024</t>
  </si>
  <si>
    <t>ICOMO Semestre II - Campaña 1 Septiembre 2024</t>
  </si>
  <si>
    <t>VALOR ICA  Semestre II - Campaña 1 Septiembre 2024</t>
  </si>
  <si>
    <t>2°47'33.32'' 75°04'18.2''</t>
  </si>
  <si>
    <t xml:space="preserve">2°51'39.6'' 75°08'13.51'' </t>
  </si>
  <si>
    <t xml:space="preserve">2°56'22.90''	
75°10'33.9'' </t>
  </si>
  <si>
    <t xml:space="preserve">2°56'51.94''	
75°13'1.9'' </t>
  </si>
  <si>
    <t xml:space="preserve">2°56'08.80''	
75°18'08.8'' </t>
  </si>
  <si>
    <t>2°55'10.096'' 75°17'19.904''</t>
  </si>
  <si>
    <t>2°47'28.9''
75°04'18.7''</t>
  </si>
  <si>
    <t xml:space="preserve">2°48'20.3''
75°05'7.8'' </t>
  </si>
  <si>
    <t xml:space="preserve"> 2°51'39.6''
75°08'13.51'' </t>
  </si>
  <si>
    <t xml:space="preserve"> 2°51'34.3''
75°08'19.8'' </t>
  </si>
  <si>
    <t xml:space="preserve"> 2°55'9.8''
75°09'00.16'' </t>
  </si>
  <si>
    <t xml:space="preserve"> 2°56'22.90''
75°10'33.9'' </t>
  </si>
  <si>
    <t xml:space="preserve"> 2°52'03.3''
75°08'38.4'' </t>
  </si>
  <si>
    <t xml:space="preserve"> 2°56'51.94''
75°13'1.9'' </t>
  </si>
  <si>
    <t xml:space="preserve"> 2°56'55.2''
75°14'18.70'' </t>
  </si>
  <si>
    <t xml:space="preserve"> 2°56'08.80''
75°18'08.8'' </t>
  </si>
  <si>
    <t xml:space="preserve"> 2°56'52.7''
75°14'9.7'' </t>
  </si>
  <si>
    <t xml:space="preserve"> 2°51'16.1''
75°12'39.7''</t>
  </si>
  <si>
    <t xml:space="preserve"> 2°50'51.09''
75°11'20.37''</t>
  </si>
  <si>
    <t xml:space="preserve"> 2°49'29.6''
75°12'26.9'' </t>
  </si>
  <si>
    <t xml:space="preserve"> 2°51'35.2''
75°16'06.0'' </t>
  </si>
  <si>
    <t xml:space="preserve"> 2°46'46.0''
75°13'48.50'' </t>
  </si>
  <si>
    <t xml:space="preserve"> 2°51'59.7''
75°17'18.0'' </t>
  </si>
  <si>
    <t>PH</t>
  </si>
  <si>
    <t>PORH RÍO LAS CEIBAS</t>
  </si>
  <si>
    <t>PORH Q. LOS MICOS</t>
  </si>
  <si>
    <t>COORDENADAS</t>
  </si>
  <si>
    <t>OBJETIVOS 
CALIDAD</t>
  </si>
  <si>
    <t>LAT 2°55'39''
LONG 75°9'1.45'' 
ALTITUD: 652 MSNM</t>
  </si>
  <si>
    <t xml:space="preserve">LAT 2°56'22.57''
 LONG 75°10'35.10''
ALTITUD: 602 MSNM </t>
  </si>
  <si>
    <t>LAT 2°56'51.73''
LONG 75°13'1.86'' 
ALTITUD: 540 MSNM</t>
  </si>
  <si>
    <t>LAT 2°56'56.988'' 
LONG 75°14'19'' 
ALTITUD: 508 MSNM</t>
  </si>
  <si>
    <t>LAT 02°56'21.91'' LONG 075°17'25.3'' 
ALTITUD: 461 MSNM</t>
  </si>
  <si>
    <t>TEMP</t>
  </si>
  <si>
    <t xml:space="preserve"> SITIO DE MUESTREO</t>
  </si>
  <si>
    <t xml:space="preserve">RÍO CEIBAS ANTES DE LA BOCATOMA EL
GUAYABO
</t>
  </si>
  <si>
    <t>QUEBRADA LOS MICOS 
ANTES DE SU
DESEMBOCADURA
 EN RÍO LAS CEIBAS</t>
  </si>
  <si>
    <t xml:space="preserve"> RÍO CEIBAS ANTES 
DE LA BOCATOMA
 EL TOMO</t>
  </si>
  <si>
    <t>RÍO CEIBAS DESPUÉS DE LA
DESEMBOCADURA DE LA
 QDA LA JABONERA</t>
  </si>
  <si>
    <t xml:space="preserve"> RÍO CEIBAS ANTES DE DESEMBOCAR AL
RÍO MAGDALENA</t>
  </si>
  <si>
    <t>PARÁMETRO</t>
  </si>
  <si>
    <t>Unidad</t>
  </si>
  <si>
    <t>A02 Y A03
ZONA II</t>
  </si>
  <si>
    <t>A02
ZONA II</t>
  </si>
  <si>
    <t>ESTADO</t>
  </si>
  <si>
    <t>A03
ZONA II</t>
  </si>
  <si>
    <t>A04 Y A05
ZONA III</t>
  </si>
  <si>
    <t>A04
ZONA III</t>
  </si>
  <si>
    <t>A05
ZONA III</t>
  </si>
  <si>
    <t>A06 Y A07
ZONA III</t>
  </si>
  <si>
    <t>A06 
ZONA IV</t>
  </si>
  <si>
    <t>C03 AL C07
TRAMO 3</t>
  </si>
  <si>
    <t>C07
TRAMO 3</t>
  </si>
  <si>
    <t>CAUDAL (*) OFERTA TOTAL EN VERANO</t>
  </si>
  <si>
    <t>L/s</t>
  </si>
  <si>
    <t>OXIGENO DISUELTO (*)</t>
  </si>
  <si>
    <t>mg O2/L</t>
  </si>
  <si>
    <t>&gt; 4</t>
  </si>
  <si>
    <t>DEMANDA BIOQUÍMICA DE OXÍGENO_DBO5</t>
  </si>
  <si>
    <t>&lt; 5</t>
  </si>
  <si>
    <t>SOLIDOS SUSPENDIDOS TOTALES_SST</t>
  </si>
  <si>
    <t>mg/L</t>
  </si>
  <si>
    <t>&lt; 30</t>
  </si>
  <si>
    <t>NITROGENO AMONIACAL</t>
  </si>
  <si>
    <t>mg NH3-N/L</t>
  </si>
  <si>
    <t>&lt; 1,0</t>
  </si>
  <si>
    <t>FOSFORO TOTAL</t>
  </si>
  <si>
    <t>mg P/L</t>
  </si>
  <si>
    <t>&lt; 0,5</t>
  </si>
  <si>
    <t>&lt; 0.5</t>
  </si>
  <si>
    <t xml:space="preserve">COLIFORMES FECALES </t>
  </si>
  <si>
    <t xml:space="preserve"> NMP/100mL</t>
  </si>
  <si>
    <t>&lt; 1000</t>
  </si>
  <si>
    <t>FECHA TOMA MUESTRA: CAMPAÑA 2
DEL 04 al 06 de marzo del 2024</t>
  </si>
  <si>
    <t>CONTRATO: 409 DE 2023</t>
  </si>
  <si>
    <t>A01
ZONA I</t>
  </si>
  <si>
    <t>FECHA TOMA MUESTRA: CAMPAÑA 1
DEL 11 al 12 de septiembre del 2024</t>
  </si>
  <si>
    <t>CONTRATO: 380 DE 2024</t>
  </si>
  <si>
    <t>A06
ZONA III</t>
  </si>
  <si>
    <t>A07 
ZONA IV</t>
  </si>
  <si>
    <t>RÍO CEIBAS ANTES DE LA
DESEMBOCADURA DE LA
 QDA LA JABONERA</t>
  </si>
  <si>
    <t>RÍO CEIBAS ANTES DE PRIMERA CAPTACIÓN IDENTIFICADA MEDIANTE LABORES DE CAMPO (BOCATOMA ARTESANAL)</t>
  </si>
  <si>
    <t>LAT 2°52'03.3''
LONG 75°08'34.4'' 
ALTITUD: 861 MSNM</t>
  </si>
  <si>
    <t>LAT 2°55'9.8''
LONG 75°09'00.16'' 
ALTITUD: 582 MSNM</t>
  </si>
  <si>
    <t xml:space="preserve">LAT 2°56'22.9''
 LONG 75°10'33.9''
ALTITUD: 605 MSNM </t>
  </si>
  <si>
    <t>LAT 2°56'51.94''
LONG 75°13'1.9'' 
ALTITUD: 524 MSNM</t>
  </si>
  <si>
    <t>LAT 2°56'52.7'' 
LONG 75°14'9.7'' 
ALTITUD: 525 MSNM</t>
  </si>
  <si>
    <t>LAT 02°56'55.2''
LONG 075°14'18.7'' 
ALTITUD: 518 MSNM</t>
  </si>
  <si>
    <t>LAT 02°56'08.80''
LONG 075°18'08.8'' 
ALTITUD: 449 MSNM</t>
  </si>
  <si>
    <t>MALO</t>
  </si>
  <si>
    <t>ALTO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</si>
</sst>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0.000"/>
    <numFmt numFmtId="169" formatCode="\&lt;0.00"/>
    <numFmt numFmtId="173" formatCode="\&lt;0"/>
  </numFmts>
  <fonts count="20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sz val="10"/>
      <name val="Arial"/>
      <family val="2"/>
    </font>
    <font>
      <sz val="12"/>
      <name val="Calibri"/>
      <family val="2"/>
      <scheme val="minor"/>
    </font>
    <font>
      <b/>
      <sz val="10"/>
      <name val="Arial"/>
      <family val="2"/>
    </font>
    <font>
      <sz val="11"/>
      <color theme="1"/>
      <name val="Arial"/>
      <family val="2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6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Arial"/>
      <family val="2"/>
    </font>
    <font>
      <b/>
      <sz val="7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4"/>
      <color rgb="FF000000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8C033"/>
        <bgColor indexed="64"/>
      </patternFill>
    </fill>
    <fill>
      <patternFill patternType="solid">
        <fgColor rgb="FF44FA6F"/>
        <bgColor indexed="64"/>
      </patternFill>
    </fill>
    <fill>
      <patternFill patternType="solid">
        <fgColor rgb="FFFF66CC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2F2F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medium">
        <color indexed="64"/>
      </right>
      <top/>
      <bottom style="thin">
        <color theme="0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0" fontId="5" fillId="0" borderId="0"/>
    <xf numFmtId="0" fontId="8" fillId="0" borderId="0"/>
    <xf numFmtId="0" fontId="8" fillId="0" borderId="0"/>
    <xf numFmtId="0" fontId="8" fillId="0" borderId="0"/>
    <xf numFmtId="0" fontId="2" fillId="0" borderId="0"/>
    <xf numFmtId="0" fontId="1" fillId="0" borderId="0"/>
  </cellStyleXfs>
  <cellXfs count="155">
    <xf numFmtId="0" fontId="0" fillId="0" borderId="0" xfId="0"/>
    <xf numFmtId="0" fontId="0" fillId="0" borderId="0" xfId="0" applyAlignment="1">
      <alignment horizontal="center"/>
    </xf>
    <xf numFmtId="0" fontId="0" fillId="7" borderId="0" xfId="0" applyFill="1"/>
    <xf numFmtId="0" fontId="0" fillId="9" borderId="0" xfId="0" applyFill="1" applyAlignment="1">
      <alignment horizontal="right" vertical="center"/>
    </xf>
    <xf numFmtId="0" fontId="3" fillId="0" borderId="0" xfId="0" applyFont="1" applyAlignment="1">
      <alignment horizontal="center"/>
    </xf>
    <xf numFmtId="2" fontId="9" fillId="0" borderId="1" xfId="6" applyNumberFormat="1" applyFont="1" applyBorder="1" applyAlignment="1">
      <alignment horizontal="center" vertical="center"/>
    </xf>
    <xf numFmtId="1" fontId="10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/>
    </xf>
    <xf numFmtId="0" fontId="11" fillId="4" borderId="1" xfId="0" applyFont="1" applyFill="1" applyBorder="1" applyAlignment="1">
      <alignment horizontal="center" vertical="center"/>
    </xf>
    <xf numFmtId="0" fontId="11" fillId="7" borderId="1" xfId="0" applyFont="1" applyFill="1" applyBorder="1" applyAlignment="1">
      <alignment horizontal="center" vertical="center"/>
    </xf>
    <xf numFmtId="2" fontId="9" fillId="10" borderId="1" xfId="6" applyNumberFormat="1" applyFont="1" applyFill="1" applyBorder="1" applyAlignment="1">
      <alignment horizontal="center" vertical="center"/>
    </xf>
    <xf numFmtId="0" fontId="0" fillId="6" borderId="8" xfId="0" applyFill="1" applyBorder="1" applyAlignment="1">
      <alignment horizontal="center" vertical="center"/>
    </xf>
    <xf numFmtId="0" fontId="0" fillId="4" borderId="12" xfId="0" applyFill="1" applyBorder="1" applyAlignment="1">
      <alignment horizontal="center" vertical="center"/>
    </xf>
    <xf numFmtId="2" fontId="6" fillId="2" borderId="2" xfId="0" applyNumberFormat="1" applyFont="1" applyFill="1" applyBorder="1" applyAlignment="1">
      <alignment horizontal="center" vertical="center" wrapText="1"/>
    </xf>
    <xf numFmtId="2" fontId="6" fillId="2" borderId="3" xfId="0" applyNumberFormat="1" applyFont="1" applyFill="1" applyBorder="1" applyAlignment="1">
      <alignment horizontal="center" vertical="center" wrapText="1"/>
    </xf>
    <xf numFmtId="2" fontId="7" fillId="2" borderId="3" xfId="0" applyNumberFormat="1" applyFont="1" applyFill="1" applyBorder="1" applyAlignment="1">
      <alignment horizontal="center" vertical="center" wrapText="1"/>
    </xf>
    <xf numFmtId="2" fontId="6" fillId="2" borderId="3" xfId="0" quotePrefix="1" applyNumberFormat="1" applyFont="1" applyFill="1" applyBorder="1" applyAlignment="1">
      <alignment horizontal="center" vertical="center" wrapText="1"/>
    </xf>
    <xf numFmtId="2" fontId="7" fillId="2" borderId="4" xfId="0" applyNumberFormat="1" applyFont="1" applyFill="1" applyBorder="1" applyAlignment="1">
      <alignment horizontal="center" vertical="center" wrapText="1"/>
    </xf>
    <xf numFmtId="0" fontId="3" fillId="0" borderId="5" xfId="0" applyFont="1" applyBorder="1"/>
    <xf numFmtId="0" fontId="0" fillId="6" borderId="14" xfId="0" applyFill="1" applyBorder="1" applyAlignment="1">
      <alignment horizontal="center" vertical="center"/>
    </xf>
    <xf numFmtId="0" fontId="0" fillId="9" borderId="15" xfId="0" applyFill="1" applyBorder="1" applyAlignment="1">
      <alignment horizontal="right" vertical="center"/>
    </xf>
    <xf numFmtId="0" fontId="3" fillId="0" borderId="6" xfId="0" applyFont="1" applyBorder="1"/>
    <xf numFmtId="0" fontId="0" fillId="9" borderId="9" xfId="0" applyFill="1" applyBorder="1" applyAlignment="1">
      <alignment horizontal="right" vertical="center"/>
    </xf>
    <xf numFmtId="0" fontId="0" fillId="9" borderId="16" xfId="0" applyFill="1" applyBorder="1" applyAlignment="1">
      <alignment horizontal="right" vertical="center"/>
    </xf>
    <xf numFmtId="0" fontId="4" fillId="12" borderId="5" xfId="0" applyFont="1" applyFill="1" applyBorder="1" applyAlignment="1">
      <alignment horizontal="left" vertical="center"/>
    </xf>
    <xf numFmtId="0" fontId="4" fillId="12" borderId="1" xfId="0" applyFont="1" applyFill="1" applyBorder="1" applyAlignment="1">
      <alignment horizontal="left" vertical="center" wrapText="1"/>
    </xf>
    <xf numFmtId="0" fontId="4" fillId="12" borderId="1" xfId="0" applyFont="1" applyFill="1" applyBorder="1" applyAlignment="1">
      <alignment vertical="center" wrapText="1"/>
    </xf>
    <xf numFmtId="0" fontId="4" fillId="12" borderId="13" xfId="0" applyFont="1" applyFill="1" applyBorder="1" applyAlignment="1">
      <alignment vertical="center" wrapText="1"/>
    </xf>
    <xf numFmtId="0" fontId="3" fillId="0" borderId="1" xfId="0" applyFont="1" applyBorder="1"/>
    <xf numFmtId="0" fontId="0" fillId="3" borderId="1" xfId="0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11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1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1" xfId="0" applyFill="1" applyBorder="1"/>
    <xf numFmtId="0" fontId="0" fillId="0" borderId="1" xfId="0" applyBorder="1"/>
    <xf numFmtId="0" fontId="0" fillId="8" borderId="1" xfId="0" applyFill="1" applyBorder="1"/>
    <xf numFmtId="0" fontId="0" fillId="7" borderId="1" xfId="0" applyFill="1" applyBorder="1"/>
    <xf numFmtId="0" fontId="0" fillId="13" borderId="1" xfId="0" applyFill="1" applyBorder="1"/>
    <xf numFmtId="0" fontId="0" fillId="4" borderId="1" xfId="0" applyFill="1" applyBorder="1"/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164" fontId="0" fillId="0" borderId="0" xfId="0" applyNumberFormat="1" applyAlignment="1">
      <alignment vertical="center"/>
    </xf>
    <xf numFmtId="0" fontId="12" fillId="0" borderId="0" xfId="0" applyFont="1" applyAlignment="1">
      <alignment horizontal="center" vertical="top" wrapText="1"/>
    </xf>
    <xf numFmtId="1" fontId="9" fillId="0" borderId="1" xfId="6" applyNumberFormat="1" applyFont="1" applyBorder="1" applyAlignment="1">
      <alignment horizontal="center" vertical="center"/>
    </xf>
    <xf numFmtId="1" fontId="0" fillId="5" borderId="1" xfId="0" applyNumberFormat="1" applyFill="1" applyBorder="1" applyAlignment="1">
      <alignment horizontal="center" vertical="center"/>
    </xf>
    <xf numFmtId="2" fontId="0" fillId="5" borderId="1" xfId="0" applyNumberFormat="1" applyFill="1" applyBorder="1" applyAlignment="1">
      <alignment horizontal="center" vertical="center"/>
    </xf>
    <xf numFmtId="2" fontId="6" fillId="12" borderId="1" xfId="0" applyNumberFormat="1" applyFont="1" applyFill="1" applyBorder="1" applyAlignment="1">
      <alignment horizontal="center" vertical="center" wrapText="1"/>
    </xf>
    <xf numFmtId="2" fontId="7" fillId="12" borderId="1" xfId="0" applyNumberFormat="1" applyFont="1" applyFill="1" applyBorder="1" applyAlignment="1">
      <alignment horizontal="center" vertical="center" wrapText="1"/>
    </xf>
    <xf numFmtId="2" fontId="6" fillId="12" borderId="1" xfId="0" quotePrefix="1" applyNumberFormat="1" applyFont="1" applyFill="1" applyBorder="1" applyAlignment="1">
      <alignment horizontal="center" vertical="center" wrapText="1"/>
    </xf>
    <xf numFmtId="0" fontId="11" fillId="13" borderId="1" xfId="0" applyFont="1" applyFill="1" applyBorder="1" applyAlignment="1">
      <alignment horizontal="center" vertical="center"/>
    </xf>
    <xf numFmtId="0" fontId="11" fillId="8" borderId="1" xfId="0" applyFont="1" applyFill="1" applyBorder="1" applyAlignment="1">
      <alignment horizontal="center"/>
    </xf>
    <xf numFmtId="0" fontId="11" fillId="3" borderId="1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/>
    </xf>
    <xf numFmtId="2" fontId="6" fillId="0" borderId="0" xfId="0" applyNumberFormat="1" applyFont="1" applyAlignment="1">
      <alignment horizontal="center" vertical="center" wrapText="1"/>
    </xf>
    <xf numFmtId="2" fontId="7" fillId="0" borderId="0" xfId="0" applyNumberFormat="1" applyFont="1" applyAlignment="1">
      <alignment horizontal="center" vertical="center" wrapText="1"/>
    </xf>
    <xf numFmtId="2" fontId="6" fillId="0" borderId="0" xfId="0" quotePrefix="1" applyNumberFormat="1" applyFont="1" applyAlignment="1">
      <alignment horizontal="center" vertical="center" wrapText="1"/>
    </xf>
    <xf numFmtId="165" fontId="9" fillId="0" borderId="0" xfId="6" applyNumberFormat="1" applyFont="1" applyAlignment="1">
      <alignment horizontal="center" vertical="center"/>
    </xf>
    <xf numFmtId="0" fontId="14" fillId="12" borderId="1" xfId="0" applyFont="1" applyFill="1" applyBorder="1" applyAlignment="1">
      <alignment horizontal="center" vertical="center" wrapText="1"/>
    </xf>
    <xf numFmtId="0" fontId="12" fillId="12" borderId="0" xfId="0" applyFont="1" applyFill="1"/>
    <xf numFmtId="0" fontId="15" fillId="12" borderId="1" xfId="0" applyFont="1" applyFill="1" applyBorder="1" applyAlignment="1">
      <alignment horizontal="center" vertical="center" wrapText="1"/>
    </xf>
    <xf numFmtId="0" fontId="12" fillId="12" borderId="0" xfId="0" applyFont="1" applyFill="1" applyAlignment="1">
      <alignment horizontal="center" vertical="center"/>
    </xf>
    <xf numFmtId="2" fontId="13" fillId="0" borderId="1" xfId="6" applyNumberFormat="1" applyFont="1" applyBorder="1" applyAlignment="1">
      <alignment horizontal="center" vertical="center"/>
    </xf>
    <xf numFmtId="2" fontId="13" fillId="10" borderId="1" xfId="6" applyNumberFormat="1" applyFont="1" applyFill="1" applyBorder="1" applyAlignment="1">
      <alignment horizontal="center" vertical="center"/>
    </xf>
    <xf numFmtId="2" fontId="13" fillId="14" borderId="1" xfId="6" applyNumberFormat="1" applyFont="1" applyFill="1" applyBorder="1" applyAlignment="1">
      <alignment horizontal="center" vertical="center"/>
    </xf>
    <xf numFmtId="165" fontId="13" fillId="0" borderId="1" xfId="6" applyNumberFormat="1" applyFont="1" applyBorder="1" applyAlignment="1">
      <alignment horizontal="center" vertical="center"/>
    </xf>
    <xf numFmtId="165" fontId="13" fillId="14" borderId="1" xfId="6" applyNumberFormat="1" applyFont="1" applyFill="1" applyBorder="1" applyAlignment="1">
      <alignment horizontal="center" vertical="center"/>
    </xf>
    <xf numFmtId="165" fontId="12" fillId="5" borderId="1" xfId="0" applyNumberFormat="1" applyFont="1" applyFill="1" applyBorder="1" applyAlignment="1">
      <alignment horizontal="center" vertical="center"/>
    </xf>
    <xf numFmtId="165" fontId="12" fillId="12" borderId="1" xfId="0" applyNumberFormat="1" applyFont="1" applyFill="1" applyBorder="1" applyAlignment="1">
      <alignment horizontal="center" vertical="center"/>
    </xf>
    <xf numFmtId="1" fontId="6" fillId="0" borderId="1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/>
    </xf>
    <xf numFmtId="0" fontId="16" fillId="4" borderId="1" xfId="0" applyFont="1" applyFill="1" applyBorder="1" applyAlignment="1">
      <alignment horizontal="center" vertical="center"/>
    </xf>
    <xf numFmtId="0" fontId="16" fillId="13" borderId="1" xfId="0" applyFont="1" applyFill="1" applyBorder="1" applyAlignment="1">
      <alignment horizontal="center" vertical="center"/>
    </xf>
    <xf numFmtId="0" fontId="16" fillId="7" borderId="1" xfId="0" applyFont="1" applyFill="1" applyBorder="1" applyAlignment="1">
      <alignment horizontal="center" vertical="center"/>
    </xf>
    <xf numFmtId="0" fontId="16" fillId="8" borderId="1" xfId="0" applyFont="1" applyFill="1" applyBorder="1" applyAlignment="1">
      <alignment horizontal="center"/>
    </xf>
    <xf numFmtId="0" fontId="16" fillId="3" borderId="1" xfId="0" applyFont="1" applyFill="1" applyBorder="1" applyAlignment="1">
      <alignment horizontal="center" vertical="center"/>
    </xf>
    <xf numFmtId="165" fontId="13" fillId="10" borderId="1" xfId="6" applyNumberFormat="1" applyFont="1" applyFill="1" applyBorder="1" applyAlignment="1">
      <alignment horizontal="center" vertical="center"/>
    </xf>
    <xf numFmtId="0" fontId="17" fillId="12" borderId="1" xfId="0" applyFont="1" applyFill="1" applyBorder="1" applyAlignment="1">
      <alignment horizontal="center" vertical="center"/>
    </xf>
    <xf numFmtId="0" fontId="0" fillId="15" borderId="0" xfId="0" applyFill="1"/>
    <xf numFmtId="0" fontId="0" fillId="16" borderId="0" xfId="0" applyFill="1"/>
    <xf numFmtId="0" fontId="0" fillId="17" borderId="0" xfId="0" applyFill="1"/>
    <xf numFmtId="0" fontId="3" fillId="3" borderId="2" xfId="0" applyFont="1" applyFill="1" applyBorder="1" applyAlignment="1">
      <alignment horizontal="center" vertical="center" wrapText="1"/>
    </xf>
    <xf numFmtId="0" fontId="0" fillId="18" borderId="0" xfId="0" applyFill="1"/>
    <xf numFmtId="0" fontId="3" fillId="3" borderId="5" xfId="0" applyFont="1" applyFill="1" applyBorder="1" applyAlignment="1">
      <alignment horizontal="center" vertical="center" wrapText="1"/>
    </xf>
    <xf numFmtId="0" fontId="0" fillId="3" borderId="23" xfId="0" applyFill="1" applyBorder="1" applyAlignment="1">
      <alignment horizontal="left" vertical="center"/>
    </xf>
    <xf numFmtId="0" fontId="0" fillId="0" borderId="11" xfId="0" applyBorder="1" applyAlignment="1">
      <alignment horizontal="center" vertical="center"/>
    </xf>
    <xf numFmtId="2" fontId="0" fillId="0" borderId="11" xfId="0" applyNumberFormat="1" applyBorder="1" applyAlignment="1">
      <alignment horizontal="center" vertical="center"/>
    </xf>
    <xf numFmtId="164" fontId="0" fillId="0" borderId="11" xfId="0" applyNumberFormat="1" applyBorder="1" applyAlignment="1">
      <alignment horizontal="center" vertical="center"/>
    </xf>
    <xf numFmtId="0" fontId="0" fillId="3" borderId="5" xfId="0" applyFill="1" applyBorder="1" applyAlignment="1">
      <alignment horizontal="left" vertical="center"/>
    </xf>
    <xf numFmtId="2" fontId="0" fillId="0" borderId="1" xfId="0" applyNumberFormat="1" applyBorder="1" applyAlignment="1">
      <alignment horizontal="center" vertical="center"/>
    </xf>
    <xf numFmtId="0" fontId="0" fillId="3" borderId="6" xfId="0" applyFill="1" applyBorder="1" applyAlignment="1">
      <alignment horizontal="left" vertical="center"/>
    </xf>
    <xf numFmtId="0" fontId="0" fillId="0" borderId="24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3" fillId="3" borderId="21" xfId="0" applyFont="1" applyFill="1" applyBorder="1"/>
    <xf numFmtId="0" fontId="3" fillId="3" borderId="22" xfId="0" applyFont="1" applyFill="1" applyBorder="1" applyAlignment="1">
      <alignment horizontal="center" vertical="center"/>
    </xf>
    <xf numFmtId="0" fontId="3" fillId="3" borderId="22" xfId="0" applyFont="1" applyFill="1" applyBorder="1" applyAlignment="1">
      <alignment horizontal="center" vertical="center" wrapText="1"/>
    </xf>
    <xf numFmtId="0" fontId="3" fillId="3" borderId="26" xfId="0" applyFont="1" applyFill="1" applyBorder="1" applyAlignment="1">
      <alignment horizontal="center" vertical="center" wrapText="1"/>
    </xf>
    <xf numFmtId="0" fontId="3" fillId="7" borderId="0" xfId="0" applyFont="1" applyFill="1"/>
    <xf numFmtId="0" fontId="3" fillId="0" borderId="0" xfId="0" applyFont="1"/>
    <xf numFmtId="0" fontId="3" fillId="0" borderId="0" xfId="0" applyFont="1" applyAlignment="1">
      <alignment vertical="center"/>
    </xf>
    <xf numFmtId="0" fontId="3" fillId="15" borderId="0" xfId="0" applyFont="1" applyFill="1"/>
    <xf numFmtId="0" fontId="3" fillId="16" borderId="0" xfId="0" applyFont="1" applyFill="1"/>
    <xf numFmtId="0" fontId="3" fillId="17" borderId="0" xfId="0" applyFont="1" applyFill="1"/>
    <xf numFmtId="0" fontId="3" fillId="18" borderId="0" xfId="0" applyFont="1" applyFill="1"/>
    <xf numFmtId="0" fontId="3" fillId="3" borderId="17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 wrapText="1"/>
    </xf>
    <xf numFmtId="0" fontId="3" fillId="3" borderId="29" xfId="0" applyFont="1" applyFill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3" fillId="3" borderId="32" xfId="0" applyFont="1" applyFill="1" applyBorder="1" applyAlignment="1">
      <alignment horizontal="center" vertical="center" wrapText="1"/>
    </xf>
    <xf numFmtId="0" fontId="0" fillId="0" borderId="3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3" fillId="3" borderId="21" xfId="0" applyFont="1" applyFill="1" applyBorder="1" applyAlignment="1">
      <alignment horizontal="center" vertical="center" wrapText="1"/>
    </xf>
    <xf numFmtId="0" fontId="3" fillId="3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64" fontId="0" fillId="0" borderId="23" xfId="0" applyNumberForma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169" fontId="0" fillId="0" borderId="1" xfId="0" applyNumberFormat="1" applyBorder="1" applyAlignment="1">
      <alignment horizontal="center" vertical="center"/>
    </xf>
    <xf numFmtId="2" fontId="0" fillId="0" borderId="33" xfId="0" applyNumberFormat="1" applyBorder="1" applyAlignment="1">
      <alignment horizontal="center" vertical="center"/>
    </xf>
    <xf numFmtId="2" fontId="0" fillId="0" borderId="34" xfId="0" applyNumberFormat="1" applyBorder="1" applyAlignment="1">
      <alignment horizontal="center" vertical="center"/>
    </xf>
    <xf numFmtId="173" fontId="0" fillId="0" borderId="1" xfId="0" applyNumberFormat="1" applyBorder="1" applyAlignment="1">
      <alignment horizontal="center" vertical="center"/>
    </xf>
    <xf numFmtId="1" fontId="0" fillId="0" borderId="41" xfId="0" applyNumberFormat="1" applyBorder="1" applyAlignment="1">
      <alignment horizontal="center" vertical="center"/>
    </xf>
    <xf numFmtId="0" fontId="15" fillId="12" borderId="1" xfId="0" applyFont="1" applyFill="1" applyBorder="1" applyAlignment="1">
      <alignment horizontal="center"/>
    </xf>
    <xf numFmtId="0" fontId="15" fillId="12" borderId="10" xfId="0" applyFont="1" applyFill="1" applyBorder="1" applyAlignment="1">
      <alignment horizontal="left" vertical="center" wrapText="1"/>
    </xf>
    <xf numFmtId="0" fontId="15" fillId="12" borderId="11" xfId="0" applyFont="1" applyFill="1" applyBorder="1" applyAlignment="1">
      <alignment horizontal="left" vertical="center" wrapText="1"/>
    </xf>
    <xf numFmtId="0" fontId="15" fillId="12" borderId="1" xfId="0" applyFont="1" applyFill="1" applyBorder="1" applyAlignment="1">
      <alignment horizontal="left" vertical="center" wrapText="1"/>
    </xf>
    <xf numFmtId="0" fontId="3" fillId="3" borderId="36" xfId="0" applyFont="1" applyFill="1" applyBorder="1" applyAlignment="1">
      <alignment horizontal="center" vertical="center" wrapText="1"/>
    </xf>
    <xf numFmtId="0" fontId="3" fillId="3" borderId="40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18" fillId="3" borderId="18" xfId="0" applyFont="1" applyFill="1" applyBorder="1" applyAlignment="1">
      <alignment horizontal="center" vertical="center" wrapText="1"/>
    </xf>
    <xf numFmtId="0" fontId="18" fillId="3" borderId="19" xfId="0" applyFont="1" applyFill="1" applyBorder="1" applyAlignment="1">
      <alignment horizontal="center" vertical="center" wrapText="1"/>
    </xf>
    <xf numFmtId="0" fontId="18" fillId="3" borderId="20" xfId="0" applyFont="1" applyFill="1" applyBorder="1" applyAlignment="1">
      <alignment horizontal="center" vertical="center" wrapText="1"/>
    </xf>
    <xf numFmtId="0" fontId="18" fillId="3" borderId="9" xfId="0" applyFont="1" applyFill="1" applyBorder="1" applyAlignment="1">
      <alignment horizontal="center" vertical="center" wrapText="1"/>
    </xf>
    <xf numFmtId="0" fontId="18" fillId="3" borderId="25" xfId="0" applyFont="1" applyFill="1" applyBorder="1" applyAlignment="1">
      <alignment horizontal="center" vertical="center" wrapText="1"/>
    </xf>
    <xf numFmtId="0" fontId="18" fillId="3" borderId="16" xfId="0" applyFont="1" applyFill="1" applyBorder="1" applyAlignment="1">
      <alignment horizontal="center" vertical="center" wrapText="1"/>
    </xf>
    <xf numFmtId="0" fontId="3" fillId="3" borderId="37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39" xfId="0" applyFont="1" applyFill="1" applyBorder="1" applyAlignment="1">
      <alignment horizontal="center" vertical="center" wrapText="1"/>
    </xf>
    <xf numFmtId="0" fontId="4" fillId="3" borderId="34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38" xfId="0" applyFont="1" applyFill="1" applyBorder="1" applyAlignment="1">
      <alignment horizontal="center" vertical="center" wrapText="1"/>
    </xf>
  </cellXfs>
  <cellStyles count="7">
    <cellStyle name="Normal" xfId="0" builtinId="0"/>
    <cellStyle name="Normal 2" xfId="1" xr:uid="{01EBCF5E-8AD9-4190-83B3-43186E1F915A}"/>
    <cellStyle name="Normal 2 2" xfId="3" xr:uid="{19C6AD9C-8DD7-4635-B6EF-A95EE1997F4A}"/>
    <cellStyle name="Normal 3" xfId="2" xr:uid="{06F89680-E6EB-4CB7-9734-25D4BDBA32A7}"/>
    <cellStyle name="Normal 3 2" xfId="4" xr:uid="{AF842662-2D20-47E8-B326-9A2179EE0245}"/>
    <cellStyle name="Normal 4" xfId="5" xr:uid="{2082EEDF-EDA2-1D4B-99F4-926084AB8C2C}"/>
    <cellStyle name="Normal 5" xfId="6" xr:uid="{7175E505-335D-8A45-A845-120B2DBC9DB4}"/>
  </cellStyles>
  <dxfs count="151"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66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theme="7" tint="0.59996337778862885"/>
        </patternFill>
      </fill>
    </dxf>
    <dxf>
      <fill>
        <patternFill>
          <bgColor rgb="FFFFFF66"/>
        </patternFill>
      </fill>
    </dxf>
    <dxf>
      <fill>
        <patternFill>
          <bgColor rgb="FF66FF33"/>
        </patternFill>
      </fill>
    </dxf>
    <dxf>
      <fill>
        <patternFill>
          <bgColor rgb="FF66FFFF"/>
        </patternFill>
      </fill>
    </dxf>
    <dxf>
      <fill>
        <patternFill>
          <bgColor rgb="FFFF0000"/>
        </patternFill>
      </fill>
    </dxf>
    <dxf>
      <fill>
        <patternFill>
          <bgColor rgb="FF66FF66"/>
        </patternFill>
      </fill>
    </dxf>
    <dxf>
      <fill>
        <patternFill>
          <bgColor rgb="FFFFCC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92D050"/>
        </patternFill>
      </fill>
    </dxf>
    <dxf>
      <fill>
        <patternFill>
          <bgColor rgb="FF47B1F1"/>
        </patternFill>
      </fill>
    </dxf>
    <dxf>
      <fill>
        <patternFill>
          <bgColor rgb="FF69953A"/>
        </patternFill>
      </fill>
    </dxf>
    <dxf>
      <fill>
        <patternFill>
          <bgColor rgb="FFF8C033"/>
        </patternFill>
      </fill>
    </dxf>
    <dxf>
      <fill>
        <patternFill>
          <bgColor rgb="FF47B1F1"/>
        </patternFill>
      </fill>
    </dxf>
    <dxf>
      <fill>
        <patternFill>
          <bgColor rgb="FF69953A"/>
        </patternFill>
      </fill>
    </dxf>
    <dxf>
      <fill>
        <patternFill>
          <bgColor rgb="FF689439"/>
        </patternFill>
      </fill>
    </dxf>
    <dxf>
      <fill>
        <patternFill>
          <bgColor rgb="FFFDF831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6E031"/>
        </patternFill>
      </fill>
    </dxf>
    <dxf>
      <fill>
        <patternFill>
          <bgColor rgb="FFF8C033"/>
        </patternFill>
      </fill>
    </dxf>
    <dxf>
      <fill>
        <patternFill>
          <bgColor rgb="FF92D050"/>
        </patternFill>
      </fill>
    </dxf>
    <dxf>
      <fill>
        <patternFill>
          <bgColor rgb="FF7FF236"/>
        </patternFill>
      </fill>
    </dxf>
    <dxf>
      <fill>
        <patternFill>
          <bgColor rgb="FFFFFF00"/>
        </patternFill>
      </fill>
    </dxf>
    <dxf>
      <fill>
        <patternFill>
          <bgColor theme="5"/>
        </patternFill>
      </fill>
    </dxf>
    <dxf>
      <fill>
        <patternFill>
          <bgColor rgb="FF73FEFF"/>
        </patternFill>
      </fill>
    </dxf>
    <dxf>
      <fill>
        <patternFill>
          <bgColor rgb="FF73FEFF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689439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6E031"/>
        </patternFill>
      </fill>
    </dxf>
    <dxf>
      <fill>
        <patternFill>
          <bgColor rgb="FFF8C033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6E031"/>
        </patternFill>
      </fill>
    </dxf>
    <dxf>
      <fill>
        <patternFill>
          <bgColor rgb="FFF8C033"/>
        </patternFill>
      </fill>
    </dxf>
    <dxf>
      <fill>
        <patternFill>
          <bgColor rgb="FF92D050"/>
        </patternFill>
      </fill>
    </dxf>
    <dxf>
      <fill>
        <patternFill>
          <bgColor rgb="FFFDF831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47B1F1"/>
        </patternFill>
      </fill>
    </dxf>
    <dxf>
      <fill>
        <patternFill>
          <bgColor rgb="FF69953A"/>
        </patternFill>
      </fill>
    </dxf>
    <dxf>
      <fill>
        <patternFill>
          <bgColor rgb="FF7FF236"/>
        </patternFill>
      </fill>
    </dxf>
    <dxf>
      <fill>
        <patternFill>
          <bgColor rgb="FFFFFF00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47B1F1"/>
        </patternFill>
      </fill>
    </dxf>
    <dxf>
      <fill>
        <patternFill>
          <bgColor rgb="FF69953A"/>
        </patternFill>
      </fill>
    </dxf>
    <dxf>
      <fill>
        <patternFill>
          <bgColor rgb="FFF8C033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6E031"/>
        </patternFill>
      </fill>
    </dxf>
    <dxf>
      <fill>
        <patternFill>
          <bgColor rgb="FFF8C033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6E031"/>
        </patternFill>
      </fill>
    </dxf>
    <dxf>
      <fill>
        <patternFill>
          <bgColor rgb="FFF8C033"/>
        </patternFill>
      </fill>
    </dxf>
    <dxf>
      <fill>
        <patternFill>
          <bgColor rgb="FF92D050"/>
        </patternFill>
      </fill>
    </dxf>
    <dxf>
      <fill>
        <patternFill>
          <fgColor theme="1"/>
          <bgColor rgb="FF00B0F0"/>
        </patternFill>
      </fill>
    </dxf>
    <dxf>
      <fill>
        <patternFill>
          <fgColor theme="1"/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6E031"/>
        </patternFill>
      </fill>
    </dxf>
    <dxf>
      <fill>
        <patternFill>
          <bgColor rgb="FFF8C033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6E031"/>
        </patternFill>
      </fill>
    </dxf>
    <dxf>
      <fill>
        <patternFill>
          <bgColor rgb="FFF8C033"/>
        </patternFill>
      </fill>
    </dxf>
    <dxf>
      <fill>
        <patternFill>
          <bgColor rgb="FF92D050"/>
        </patternFill>
      </fill>
    </dxf>
    <dxf>
      <fill>
        <patternFill>
          <fgColor theme="1"/>
          <bgColor rgb="FF00B0F0"/>
        </patternFill>
      </fill>
    </dxf>
    <dxf>
      <fill>
        <patternFill>
          <fgColor theme="1"/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fgColor theme="1"/>
          <bgColor rgb="FF00B0F0"/>
        </patternFill>
      </fill>
    </dxf>
    <dxf>
      <fill>
        <patternFill>
          <fgColor theme="1"/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fgColor theme="1"/>
          <bgColor rgb="FF00B0F0"/>
        </patternFill>
      </fill>
    </dxf>
    <dxf>
      <fill>
        <patternFill>
          <fgColor theme="1"/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47B1F1"/>
        </patternFill>
      </fill>
    </dxf>
    <dxf>
      <fill>
        <patternFill>
          <bgColor theme="5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47B1F1"/>
        </patternFill>
      </fill>
    </dxf>
    <dxf>
      <fill>
        <patternFill>
          <bgColor theme="5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47B1F1"/>
        </patternFill>
      </fill>
    </dxf>
    <dxf>
      <fill>
        <patternFill>
          <bgColor theme="5"/>
        </patternFill>
      </fill>
    </dxf>
    <dxf>
      <fill>
        <patternFill>
          <bgColor rgb="FFFFFF00"/>
        </patternFill>
      </fill>
    </dxf>
    <dxf>
      <fill>
        <patternFill>
          <bgColor theme="5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73FEFF"/>
        </patternFill>
      </fill>
    </dxf>
    <dxf>
      <fill>
        <patternFill>
          <bgColor rgb="FF66FF33"/>
        </patternFill>
      </fill>
    </dxf>
    <dxf>
      <fill>
        <patternFill>
          <bgColor rgb="FF73FEFF"/>
        </patternFill>
      </fill>
    </dxf>
    <dxf>
      <fill>
        <patternFill>
          <bgColor theme="5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47B1F1"/>
        </patternFill>
      </fill>
    </dxf>
    <dxf>
      <fill>
        <patternFill>
          <bgColor theme="5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47B1F1"/>
        </patternFill>
      </fill>
    </dxf>
    <dxf>
      <fill>
        <patternFill>
          <bgColor theme="5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47B1F1"/>
        </patternFill>
      </fill>
    </dxf>
    <dxf>
      <fill>
        <patternFill>
          <bgColor theme="5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92D050"/>
      <color rgb="FFF8C033"/>
      <color rgb="FF69963A"/>
      <color rgb="FF689439"/>
      <color rgb="FFFDF831"/>
      <color rgb="FF69953A"/>
      <color rgb="FF47B1F1"/>
      <color rgb="FF7FF236"/>
      <color rgb="FFF6E031"/>
      <color rgb="FFF1AE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6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CO" sz="1000" b="1" i="0" u="none" strike="noStrike" kern="1200" spc="0" baseline="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Comportamiento Índice </a:t>
            </a:r>
            <a:r>
              <a:rPr lang="en-US" sz="1000" b="1" i="0" u="none" strike="noStrike" kern="1200" spc="0" baseline="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de Calidad del Agua ICA 2024</a:t>
            </a:r>
            <a:endParaRPr lang="es-CO" sz="1000" b="1" i="0" u="none" strike="noStrike" kern="1200" spc="0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6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title>
    <c:autoTitleDeleted val="0"/>
    <c:plotArea>
      <c:layout/>
      <c:areaChart>
        <c:grouping val="standard"/>
        <c:varyColors val="0"/>
        <c:ser>
          <c:idx val="2"/>
          <c:order val="2"/>
          <c:tx>
            <c:strRef>
              <c:f>'ICA 2024 MAR Y SEP'!$C$4</c:f>
              <c:strCache>
                <c:ptCount val="1"/>
                <c:pt idx="0">
                  <c:v>Buena</c:v>
                </c:pt>
              </c:strCache>
            </c:strRef>
          </c:tx>
          <c:spPr>
            <a:solidFill>
              <a:srgbClr val="00B0F0"/>
            </a:solidFill>
            <a:ln>
              <a:solidFill>
                <a:schemeClr val="tx1"/>
              </a:solidFill>
            </a:ln>
            <a:effectLst/>
          </c:spPr>
          <c:dLbls>
            <c:dLbl>
              <c:idx val="0"/>
              <c:layout>
                <c:manualLayout>
                  <c:x val="0.39213557847491504"/>
                  <c:y val="-0.21254177227133694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500" b="1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CO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20A-3D4F-A79D-BF4B8E085DB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'ICA 2024 MAR Y SEP'!$D$1:$U$1</c:f>
              <c:strCache>
                <c:ptCount val="18"/>
                <c:pt idx="0">
                  <c:v>E1</c:v>
                </c:pt>
                <c:pt idx="1">
                  <c:v>E2</c:v>
                </c:pt>
                <c:pt idx="2">
                  <c:v>E3</c:v>
                </c:pt>
                <c:pt idx="3">
                  <c:v>E4</c:v>
                </c:pt>
                <c:pt idx="4">
                  <c:v>E5</c:v>
                </c:pt>
                <c:pt idx="5">
                  <c:v>E6</c:v>
                </c:pt>
                <c:pt idx="6">
                  <c:v>E7</c:v>
                </c:pt>
                <c:pt idx="7">
                  <c:v>E8</c:v>
                </c:pt>
                <c:pt idx="8">
                  <c:v>E9</c:v>
                </c:pt>
                <c:pt idx="9">
                  <c:v>E10</c:v>
                </c:pt>
                <c:pt idx="10">
                  <c:v>E11</c:v>
                </c:pt>
                <c:pt idx="11">
                  <c:v>E12</c:v>
                </c:pt>
                <c:pt idx="12">
                  <c:v>E13</c:v>
                </c:pt>
                <c:pt idx="13">
                  <c:v>E14</c:v>
                </c:pt>
                <c:pt idx="14">
                  <c:v>E15</c:v>
                </c:pt>
                <c:pt idx="15">
                  <c:v>E16</c:v>
                </c:pt>
                <c:pt idx="16">
                  <c:v>E17</c:v>
                </c:pt>
                <c:pt idx="17">
                  <c:v>E18</c:v>
                </c:pt>
              </c:strCache>
            </c:strRef>
          </c:cat>
          <c:val>
            <c:numRef>
              <c:f>'ICA 2024 MAR Y SEP'!$D$4:$U$4</c:f>
              <c:numCache>
                <c:formatCode>General</c:formatCode>
                <c:ptCount val="18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20A-3D4F-A79D-BF4B8E085DBE}"/>
            </c:ext>
          </c:extLst>
        </c:ser>
        <c:ser>
          <c:idx val="3"/>
          <c:order val="3"/>
          <c:tx>
            <c:strRef>
              <c:f>'ICA 2024 MAR Y SEP'!$C$5</c:f>
              <c:strCache>
                <c:ptCount val="1"/>
                <c:pt idx="0">
                  <c:v>Aceptable</c:v>
                </c:pt>
              </c:strCache>
            </c:strRef>
          </c:tx>
          <c:spPr>
            <a:solidFill>
              <a:srgbClr val="92D050"/>
            </a:solidFill>
            <a:ln>
              <a:solidFill>
                <a:schemeClr val="tx1"/>
              </a:solidFill>
            </a:ln>
            <a:effectLst/>
          </c:spPr>
          <c:dLbls>
            <c:dLbl>
              <c:idx val="0"/>
              <c:layout>
                <c:manualLayout>
                  <c:x val="0.37098797928195343"/>
                  <c:y val="-0.18770014651419409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500" b="1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CO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20A-3D4F-A79D-BF4B8E085DB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'ICA 2024 MAR Y SEP'!$D$1:$U$1</c:f>
              <c:strCache>
                <c:ptCount val="18"/>
                <c:pt idx="0">
                  <c:v>E1</c:v>
                </c:pt>
                <c:pt idx="1">
                  <c:v>E2</c:v>
                </c:pt>
                <c:pt idx="2">
                  <c:v>E3</c:v>
                </c:pt>
                <c:pt idx="3">
                  <c:v>E4</c:v>
                </c:pt>
                <c:pt idx="4">
                  <c:v>E5</c:v>
                </c:pt>
                <c:pt idx="5">
                  <c:v>E6</c:v>
                </c:pt>
                <c:pt idx="6">
                  <c:v>E7</c:v>
                </c:pt>
                <c:pt idx="7">
                  <c:v>E8</c:v>
                </c:pt>
                <c:pt idx="8">
                  <c:v>E9</c:v>
                </c:pt>
                <c:pt idx="9">
                  <c:v>E10</c:v>
                </c:pt>
                <c:pt idx="10">
                  <c:v>E11</c:v>
                </c:pt>
                <c:pt idx="11">
                  <c:v>E12</c:v>
                </c:pt>
                <c:pt idx="12">
                  <c:v>E13</c:v>
                </c:pt>
                <c:pt idx="13">
                  <c:v>E14</c:v>
                </c:pt>
                <c:pt idx="14">
                  <c:v>E15</c:v>
                </c:pt>
                <c:pt idx="15">
                  <c:v>E16</c:v>
                </c:pt>
                <c:pt idx="16">
                  <c:v>E17</c:v>
                </c:pt>
                <c:pt idx="17">
                  <c:v>E18</c:v>
                </c:pt>
              </c:strCache>
            </c:strRef>
          </c:cat>
          <c:val>
            <c:numRef>
              <c:f>'ICA 2024 MAR Y SEP'!$D$5:$U$5</c:f>
              <c:numCache>
                <c:formatCode>General</c:formatCode>
                <c:ptCount val="18"/>
                <c:pt idx="0">
                  <c:v>0.9</c:v>
                </c:pt>
                <c:pt idx="1">
                  <c:v>0.9</c:v>
                </c:pt>
                <c:pt idx="2">
                  <c:v>0.9</c:v>
                </c:pt>
                <c:pt idx="3">
                  <c:v>0.9</c:v>
                </c:pt>
                <c:pt idx="4">
                  <c:v>0.9</c:v>
                </c:pt>
                <c:pt idx="5">
                  <c:v>0.9</c:v>
                </c:pt>
                <c:pt idx="6">
                  <c:v>0.9</c:v>
                </c:pt>
                <c:pt idx="7">
                  <c:v>0.9</c:v>
                </c:pt>
                <c:pt idx="8">
                  <c:v>0.9</c:v>
                </c:pt>
                <c:pt idx="9">
                  <c:v>0.9</c:v>
                </c:pt>
                <c:pt idx="10">
                  <c:v>0.9</c:v>
                </c:pt>
                <c:pt idx="11">
                  <c:v>0.9</c:v>
                </c:pt>
                <c:pt idx="12">
                  <c:v>0.9</c:v>
                </c:pt>
                <c:pt idx="13">
                  <c:v>0.9</c:v>
                </c:pt>
                <c:pt idx="14">
                  <c:v>0.9</c:v>
                </c:pt>
                <c:pt idx="15">
                  <c:v>0.9</c:v>
                </c:pt>
                <c:pt idx="16">
                  <c:v>0.9</c:v>
                </c:pt>
                <c:pt idx="17">
                  <c:v>0.9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20A-3D4F-A79D-BF4B8E085DBE}"/>
            </c:ext>
          </c:extLst>
        </c:ser>
        <c:ser>
          <c:idx val="4"/>
          <c:order val="4"/>
          <c:tx>
            <c:strRef>
              <c:f>'ICA 2024 MAR Y SEP'!$C$6</c:f>
              <c:strCache>
                <c:ptCount val="1"/>
                <c:pt idx="0">
                  <c:v>Regular</c:v>
                </c:pt>
              </c:strCache>
            </c:strRef>
          </c:tx>
          <c:spPr>
            <a:solidFill>
              <a:srgbClr val="FFFF00"/>
            </a:solidFill>
            <a:ln>
              <a:solidFill>
                <a:schemeClr val="tx1"/>
              </a:solidFill>
            </a:ln>
            <a:effectLst/>
          </c:spPr>
          <c:dLbls>
            <c:dLbl>
              <c:idx val="0"/>
              <c:layout>
                <c:manualLayout>
                  <c:x val="0.38959912540646435"/>
                  <c:y val="-0.13944770177153745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20A-3D4F-A79D-BF4B8E085DB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5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'ICA 2024 MAR Y SEP'!$D$1:$U$1</c:f>
              <c:strCache>
                <c:ptCount val="18"/>
                <c:pt idx="0">
                  <c:v>E1</c:v>
                </c:pt>
                <c:pt idx="1">
                  <c:v>E2</c:v>
                </c:pt>
                <c:pt idx="2">
                  <c:v>E3</c:v>
                </c:pt>
                <c:pt idx="3">
                  <c:v>E4</c:v>
                </c:pt>
                <c:pt idx="4">
                  <c:v>E5</c:v>
                </c:pt>
                <c:pt idx="5">
                  <c:v>E6</c:v>
                </c:pt>
                <c:pt idx="6">
                  <c:v>E7</c:v>
                </c:pt>
                <c:pt idx="7">
                  <c:v>E8</c:v>
                </c:pt>
                <c:pt idx="8">
                  <c:v>E9</c:v>
                </c:pt>
                <c:pt idx="9">
                  <c:v>E10</c:v>
                </c:pt>
                <c:pt idx="10">
                  <c:v>E11</c:v>
                </c:pt>
                <c:pt idx="11">
                  <c:v>E12</c:v>
                </c:pt>
                <c:pt idx="12">
                  <c:v>E13</c:v>
                </c:pt>
                <c:pt idx="13">
                  <c:v>E14</c:v>
                </c:pt>
                <c:pt idx="14">
                  <c:v>E15</c:v>
                </c:pt>
                <c:pt idx="15">
                  <c:v>E16</c:v>
                </c:pt>
                <c:pt idx="16">
                  <c:v>E17</c:v>
                </c:pt>
                <c:pt idx="17">
                  <c:v>E18</c:v>
                </c:pt>
              </c:strCache>
            </c:strRef>
          </c:cat>
          <c:val>
            <c:numRef>
              <c:f>'ICA 2024 MAR Y SEP'!$D$6:$U$6</c:f>
              <c:numCache>
                <c:formatCode>General</c:formatCode>
                <c:ptCount val="18"/>
                <c:pt idx="0">
                  <c:v>0.7</c:v>
                </c:pt>
                <c:pt idx="1">
                  <c:v>0.7</c:v>
                </c:pt>
                <c:pt idx="2">
                  <c:v>0.7</c:v>
                </c:pt>
                <c:pt idx="3">
                  <c:v>0.7</c:v>
                </c:pt>
                <c:pt idx="4">
                  <c:v>0.7</c:v>
                </c:pt>
                <c:pt idx="5">
                  <c:v>0.7</c:v>
                </c:pt>
                <c:pt idx="6">
                  <c:v>0.7</c:v>
                </c:pt>
                <c:pt idx="7">
                  <c:v>0.7</c:v>
                </c:pt>
                <c:pt idx="8">
                  <c:v>0.7</c:v>
                </c:pt>
                <c:pt idx="9">
                  <c:v>0.7</c:v>
                </c:pt>
                <c:pt idx="10">
                  <c:v>0.7</c:v>
                </c:pt>
                <c:pt idx="11">
                  <c:v>0.7</c:v>
                </c:pt>
                <c:pt idx="12">
                  <c:v>0.7</c:v>
                </c:pt>
                <c:pt idx="13">
                  <c:v>0.7</c:v>
                </c:pt>
                <c:pt idx="14">
                  <c:v>0.7</c:v>
                </c:pt>
                <c:pt idx="15">
                  <c:v>0.7</c:v>
                </c:pt>
                <c:pt idx="16">
                  <c:v>0.7</c:v>
                </c:pt>
                <c:pt idx="17">
                  <c:v>0.7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20A-3D4F-A79D-BF4B8E085DBE}"/>
            </c:ext>
          </c:extLst>
        </c:ser>
        <c:ser>
          <c:idx val="5"/>
          <c:order val="5"/>
          <c:tx>
            <c:strRef>
              <c:f>'ICA 2024 MAR Y SEP'!$C$7</c:f>
              <c:strCache>
                <c:ptCount val="1"/>
                <c:pt idx="0">
                  <c:v>Mala</c:v>
                </c:pt>
              </c:strCache>
            </c:strRef>
          </c:tx>
          <c:spPr>
            <a:solidFill>
              <a:srgbClr val="FF9900"/>
            </a:solidFill>
            <a:ln>
              <a:solidFill>
                <a:schemeClr val="tx1"/>
              </a:solidFill>
            </a:ln>
            <a:effectLst/>
          </c:spPr>
          <c:dLbls>
            <c:dLbl>
              <c:idx val="0"/>
              <c:layout>
                <c:manualLayout>
                  <c:x val="0.39632070956096493"/>
                  <c:y val="-9.6531623738968841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20A-3D4F-A79D-BF4B8E085DB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5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'ICA 2024 MAR Y SEP'!$D$1:$U$1</c:f>
              <c:strCache>
                <c:ptCount val="18"/>
                <c:pt idx="0">
                  <c:v>E1</c:v>
                </c:pt>
                <c:pt idx="1">
                  <c:v>E2</c:v>
                </c:pt>
                <c:pt idx="2">
                  <c:v>E3</c:v>
                </c:pt>
                <c:pt idx="3">
                  <c:v>E4</c:v>
                </c:pt>
                <c:pt idx="4">
                  <c:v>E5</c:v>
                </c:pt>
                <c:pt idx="5">
                  <c:v>E6</c:v>
                </c:pt>
                <c:pt idx="6">
                  <c:v>E7</c:v>
                </c:pt>
                <c:pt idx="7">
                  <c:v>E8</c:v>
                </c:pt>
                <c:pt idx="8">
                  <c:v>E9</c:v>
                </c:pt>
                <c:pt idx="9">
                  <c:v>E10</c:v>
                </c:pt>
                <c:pt idx="10">
                  <c:v>E11</c:v>
                </c:pt>
                <c:pt idx="11">
                  <c:v>E12</c:v>
                </c:pt>
                <c:pt idx="12">
                  <c:v>E13</c:v>
                </c:pt>
                <c:pt idx="13">
                  <c:v>E14</c:v>
                </c:pt>
                <c:pt idx="14">
                  <c:v>E15</c:v>
                </c:pt>
                <c:pt idx="15">
                  <c:v>E16</c:v>
                </c:pt>
                <c:pt idx="16">
                  <c:v>E17</c:v>
                </c:pt>
                <c:pt idx="17">
                  <c:v>E18</c:v>
                </c:pt>
              </c:strCache>
            </c:strRef>
          </c:cat>
          <c:val>
            <c:numRef>
              <c:f>'ICA 2024 MAR Y SEP'!$D$7:$U$7</c:f>
              <c:numCache>
                <c:formatCode>General</c:formatCode>
                <c:ptCount val="18"/>
                <c:pt idx="0">
                  <c:v>0.5</c:v>
                </c:pt>
                <c:pt idx="1">
                  <c:v>0.5</c:v>
                </c:pt>
                <c:pt idx="2">
                  <c:v>0.5</c:v>
                </c:pt>
                <c:pt idx="3">
                  <c:v>0.5</c:v>
                </c:pt>
                <c:pt idx="4">
                  <c:v>0.5</c:v>
                </c:pt>
                <c:pt idx="5">
                  <c:v>0.5</c:v>
                </c:pt>
                <c:pt idx="6">
                  <c:v>0.5</c:v>
                </c:pt>
                <c:pt idx="7">
                  <c:v>0.5</c:v>
                </c:pt>
                <c:pt idx="8">
                  <c:v>0.5</c:v>
                </c:pt>
                <c:pt idx="9">
                  <c:v>0.5</c:v>
                </c:pt>
                <c:pt idx="10">
                  <c:v>0.5</c:v>
                </c:pt>
                <c:pt idx="11">
                  <c:v>0.5</c:v>
                </c:pt>
                <c:pt idx="12">
                  <c:v>0.5</c:v>
                </c:pt>
                <c:pt idx="13">
                  <c:v>0.5</c:v>
                </c:pt>
                <c:pt idx="14">
                  <c:v>0.5</c:v>
                </c:pt>
                <c:pt idx="15">
                  <c:v>0.5</c:v>
                </c:pt>
                <c:pt idx="16">
                  <c:v>0.5</c:v>
                </c:pt>
                <c:pt idx="17">
                  <c:v>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B20A-3D4F-A79D-BF4B8E085DBE}"/>
            </c:ext>
          </c:extLst>
        </c:ser>
        <c:ser>
          <c:idx val="6"/>
          <c:order val="6"/>
          <c:tx>
            <c:strRef>
              <c:f>'ICA 2024 MAR Y SEP'!$C$8</c:f>
              <c:strCache>
                <c:ptCount val="1"/>
                <c:pt idx="0">
                  <c:v>Muy Mala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chemeClr val="tx1"/>
              </a:solidFill>
            </a:ln>
            <a:effectLst/>
          </c:spPr>
          <c:dLbls>
            <c:dLbl>
              <c:idx val="0"/>
              <c:layout>
                <c:manualLayout>
                  <c:x val="0.39146974718677613"/>
                  <c:y val="-4.2428571054142106E-2"/>
                </c:manualLayout>
              </c:layout>
              <c:tx>
                <c:rich>
                  <a:bodyPr/>
                  <a:lstStyle/>
                  <a:p>
                    <a:fld id="{1CA474A7-CBF0-43BD-976E-37A2E1A296E6}" type="SERIESNAME">
                      <a:rPr lang="en-US" sz="500" b="1"/>
                      <a:pPr/>
                      <a:t>[NOMBRE DE LA SERIE]</a:t>
                    </a:fld>
                    <a:endParaRPr lang="es-MX"/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8-B20A-3D4F-A79D-BF4B8E085DB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'ICA 2024 MAR Y SEP'!$D$1:$U$1</c:f>
              <c:strCache>
                <c:ptCount val="18"/>
                <c:pt idx="0">
                  <c:v>E1</c:v>
                </c:pt>
                <c:pt idx="1">
                  <c:v>E2</c:v>
                </c:pt>
                <c:pt idx="2">
                  <c:v>E3</c:v>
                </c:pt>
                <c:pt idx="3">
                  <c:v>E4</c:v>
                </c:pt>
                <c:pt idx="4">
                  <c:v>E5</c:v>
                </c:pt>
                <c:pt idx="5">
                  <c:v>E6</c:v>
                </c:pt>
                <c:pt idx="6">
                  <c:v>E7</c:v>
                </c:pt>
                <c:pt idx="7">
                  <c:v>E8</c:v>
                </c:pt>
                <c:pt idx="8">
                  <c:v>E9</c:v>
                </c:pt>
                <c:pt idx="9">
                  <c:v>E10</c:v>
                </c:pt>
                <c:pt idx="10">
                  <c:v>E11</c:v>
                </c:pt>
                <c:pt idx="11">
                  <c:v>E12</c:v>
                </c:pt>
                <c:pt idx="12">
                  <c:v>E13</c:v>
                </c:pt>
                <c:pt idx="13">
                  <c:v>E14</c:v>
                </c:pt>
                <c:pt idx="14">
                  <c:v>E15</c:v>
                </c:pt>
                <c:pt idx="15">
                  <c:v>E16</c:v>
                </c:pt>
                <c:pt idx="16">
                  <c:v>E17</c:v>
                </c:pt>
                <c:pt idx="17">
                  <c:v>E18</c:v>
                </c:pt>
              </c:strCache>
            </c:strRef>
          </c:cat>
          <c:val>
            <c:numRef>
              <c:f>'ICA 2024 MAR Y SEP'!$D$8:$U$8</c:f>
              <c:numCache>
                <c:formatCode>General</c:formatCode>
                <c:ptCount val="18"/>
                <c:pt idx="0">
                  <c:v>0.25</c:v>
                </c:pt>
                <c:pt idx="1">
                  <c:v>0.25</c:v>
                </c:pt>
                <c:pt idx="2">
                  <c:v>0.25</c:v>
                </c:pt>
                <c:pt idx="3">
                  <c:v>0.25</c:v>
                </c:pt>
                <c:pt idx="4">
                  <c:v>0.25</c:v>
                </c:pt>
                <c:pt idx="5">
                  <c:v>0.25</c:v>
                </c:pt>
                <c:pt idx="6">
                  <c:v>0.25</c:v>
                </c:pt>
                <c:pt idx="7">
                  <c:v>0.25</c:v>
                </c:pt>
                <c:pt idx="8">
                  <c:v>0.25</c:v>
                </c:pt>
                <c:pt idx="9">
                  <c:v>0.25</c:v>
                </c:pt>
                <c:pt idx="10">
                  <c:v>0.25</c:v>
                </c:pt>
                <c:pt idx="11">
                  <c:v>0.25</c:v>
                </c:pt>
                <c:pt idx="12">
                  <c:v>0.25</c:v>
                </c:pt>
                <c:pt idx="13">
                  <c:v>0.25</c:v>
                </c:pt>
                <c:pt idx="14">
                  <c:v>0.25</c:v>
                </c:pt>
                <c:pt idx="15">
                  <c:v>0.25</c:v>
                </c:pt>
                <c:pt idx="16">
                  <c:v>0.25</c:v>
                </c:pt>
                <c:pt idx="17">
                  <c:v>0.25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B20A-3D4F-A79D-BF4B8E085DB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142840992"/>
        <c:axId val="1142840512"/>
      </c:areaChart>
      <c:barChart>
        <c:barDir val="col"/>
        <c:grouping val="clustered"/>
        <c:varyColors val="0"/>
        <c:ser>
          <c:idx val="0"/>
          <c:order val="0"/>
          <c:tx>
            <c:strRef>
              <c:f>'ICA 2024 MAR Y SEP'!$C$2</c:f>
              <c:strCache>
                <c:ptCount val="1"/>
                <c:pt idx="0">
                  <c:v>VALOR ICA Semestre I - Campaña 2 Marzo 2024</c:v>
                </c:pt>
              </c:strCache>
            </c:strRef>
          </c:tx>
          <c:spPr>
            <a:solidFill>
              <a:schemeClr val="tx1"/>
            </a:solidFill>
            <a:ln>
              <a:solidFill>
                <a:schemeClr val="tx1"/>
              </a:solidFill>
            </a:ln>
            <a:effectLst/>
          </c:spPr>
          <c:invertIfNegative val="0"/>
          <c:dLbls>
            <c:dLbl>
              <c:idx val="2"/>
              <c:layout>
                <c:manualLayout>
                  <c:x val="0"/>
                  <c:y val="-3.318478569030233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B20A-3D4F-A79D-BF4B8E085DBE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B20A-3D4F-A79D-BF4B8E085DBE}"/>
                </c:ext>
              </c:extLst>
            </c:dLbl>
            <c:dLbl>
              <c:idx val="5"/>
              <c:layout>
                <c:manualLayout>
                  <c:x val="-3.8254466114646367E-17"/>
                  <c:y val="6.636957138060466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B20A-3D4F-A79D-BF4B8E085DBE}"/>
                </c:ext>
              </c:extLst>
            </c:dLbl>
            <c:dLbl>
              <c:idx val="7"/>
              <c:layout>
                <c:manualLayout>
                  <c:x val="0"/>
                  <c:y val="3.318478569030172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B20A-3D4F-A79D-BF4B8E085DBE}"/>
                </c:ext>
              </c:extLst>
            </c:dLbl>
            <c:dLbl>
              <c:idx val="8"/>
              <c:layout>
                <c:manualLayout>
                  <c:x val="-7.6508932229292734E-17"/>
                  <c:y val="3.318478569030172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B20A-3D4F-A79D-BF4B8E085DBE}"/>
                </c:ext>
              </c:extLst>
            </c:dLbl>
            <c:dLbl>
              <c:idx val="9"/>
              <c:layout>
                <c:manualLayout>
                  <c:x val="-7.6508932229292734E-17"/>
                  <c:y val="3.318478569030233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B20A-3D4F-A79D-BF4B8E085DBE}"/>
                </c:ext>
              </c:extLst>
            </c:dLbl>
            <c:dLbl>
              <c:idx val="10"/>
              <c:layout>
                <c:manualLayout>
                  <c:x val="0"/>
                  <c:y val="3.318478569030233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B20A-3D4F-A79D-BF4B8E085DBE}"/>
                </c:ext>
              </c:extLst>
            </c:dLbl>
            <c:dLbl>
              <c:idx val="13"/>
              <c:layout>
                <c:manualLayout>
                  <c:x val="-1.5301786445858547E-16"/>
                  <c:y val="3.318478569030233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B20A-3D4F-A79D-BF4B8E085DBE}"/>
                </c:ext>
              </c:extLst>
            </c:dLbl>
            <c:spPr>
              <a:solidFill>
                <a:schemeClr val="bg1"/>
              </a:solidFill>
              <a:ln>
                <a:solidFill>
                  <a:schemeClr val="tx1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5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'ICA 2024 MAR Y SEP'!$D$1:$U$1</c:f>
              <c:strCache>
                <c:ptCount val="18"/>
                <c:pt idx="0">
                  <c:v>E1</c:v>
                </c:pt>
                <c:pt idx="1">
                  <c:v>E2</c:v>
                </c:pt>
                <c:pt idx="2">
                  <c:v>E3</c:v>
                </c:pt>
                <c:pt idx="3">
                  <c:v>E4</c:v>
                </c:pt>
                <c:pt idx="4">
                  <c:v>E5</c:v>
                </c:pt>
                <c:pt idx="5">
                  <c:v>E6</c:v>
                </c:pt>
                <c:pt idx="6">
                  <c:v>E7</c:v>
                </c:pt>
                <c:pt idx="7">
                  <c:v>E8</c:v>
                </c:pt>
                <c:pt idx="8">
                  <c:v>E9</c:v>
                </c:pt>
                <c:pt idx="9">
                  <c:v>E10</c:v>
                </c:pt>
                <c:pt idx="10">
                  <c:v>E11</c:v>
                </c:pt>
                <c:pt idx="11">
                  <c:v>E12</c:v>
                </c:pt>
                <c:pt idx="12">
                  <c:v>E13</c:v>
                </c:pt>
                <c:pt idx="13">
                  <c:v>E14</c:v>
                </c:pt>
                <c:pt idx="14">
                  <c:v>E15</c:v>
                </c:pt>
                <c:pt idx="15">
                  <c:v>E16</c:v>
                </c:pt>
                <c:pt idx="16">
                  <c:v>E17</c:v>
                </c:pt>
                <c:pt idx="17">
                  <c:v>E18</c:v>
                </c:pt>
              </c:strCache>
            </c:strRef>
          </c:cat>
          <c:val>
            <c:numRef>
              <c:f>'ICA 2024 MAR Y SEP'!$D$2:$U$2</c:f>
              <c:numCache>
                <c:formatCode>0.00</c:formatCode>
                <c:ptCount val="18"/>
                <c:pt idx="0">
                  <c:v>0.72088640113982294</c:v>
                </c:pt>
                <c:pt idx="1">
                  <c:v>0.67578468471387221</c:v>
                </c:pt>
                <c:pt idx="2">
                  <c:v>0.69907391162823707</c:v>
                </c:pt>
                <c:pt idx="3">
                  <c:v>0.70727754958868105</c:v>
                </c:pt>
                <c:pt idx="4">
                  <c:v>0.71432583674642314</c:v>
                </c:pt>
                <c:pt idx="5">
                  <c:v>0.7261394642152168</c:v>
                </c:pt>
                <c:pt idx="6">
                  <c:v>0.62966874968917463</c:v>
                </c:pt>
                <c:pt idx="7">
                  <c:v>0.73169787201333836</c:v>
                </c:pt>
                <c:pt idx="8">
                  <c:v>0.69613497516606349</c:v>
                </c:pt>
                <c:pt idx="9">
                  <c:v>0.70033774437489804</c:v>
                </c:pt>
                <c:pt idx="10">
                  <c:v>0.64546145261898391</c:v>
                </c:pt>
                <c:pt idx="11">
                  <c:v>0.43044262308371067</c:v>
                </c:pt>
                <c:pt idx="12">
                  <c:v>0.7722233656749764</c:v>
                </c:pt>
                <c:pt idx="13">
                  <c:v>0.64489926084858162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B20A-3D4F-A79D-BF4B8E085DBE}"/>
            </c:ext>
          </c:extLst>
        </c:ser>
        <c:ser>
          <c:idx val="1"/>
          <c:order val="1"/>
          <c:tx>
            <c:strRef>
              <c:f>'ICA 2024 MAR Y SEP'!$C$3</c:f>
              <c:strCache>
                <c:ptCount val="1"/>
                <c:pt idx="0">
                  <c:v>VALOR ICA  Semestre II - Campaña 1 Septiembre 2024</c:v>
                </c:pt>
              </c:strCache>
            </c:strRef>
          </c:tx>
          <c:spPr>
            <a:solidFill>
              <a:schemeClr val="bg1"/>
            </a:solidFill>
            <a:ln>
              <a:solidFill>
                <a:schemeClr val="tx1"/>
              </a:solidFill>
            </a:ln>
            <a:effectLst/>
          </c:spPr>
          <c:invertIfNegative val="0"/>
          <c:dLbls>
            <c:dLbl>
              <c:idx val="2"/>
              <c:layout>
                <c:manualLayout>
                  <c:x val="1.0433156736409953E-2"/>
                  <c:y val="2.32293499832116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20A-3D4F-A79D-BF4B8E085DBE}"/>
                </c:ext>
              </c:extLst>
            </c:dLbl>
            <c:dLbl>
              <c:idx val="4"/>
              <c:layout>
                <c:manualLayout>
                  <c:x val="-4.1732626945639971E-3"/>
                  <c:y val="3.318478569030233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B20A-3D4F-A79D-BF4B8E085DBE}"/>
                </c:ext>
              </c:extLst>
            </c:dLbl>
            <c:dLbl>
              <c:idx val="5"/>
              <c:layout>
                <c:manualLayout>
                  <c:x val="2.0866313472819218E-3"/>
                  <c:y val="-3.318478569030233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B20A-3D4F-A79D-BF4B8E085DBE}"/>
                </c:ext>
              </c:extLst>
            </c:dLbl>
            <c:dLbl>
              <c:idx val="9"/>
              <c:layout>
                <c:manualLayout>
                  <c:x val="0"/>
                  <c:y val="-6.636957138060497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B20A-3D4F-A79D-BF4B8E085DBE}"/>
                </c:ext>
              </c:extLst>
            </c:dLbl>
            <c:spPr>
              <a:solidFill>
                <a:schemeClr val="bg1"/>
              </a:solidFill>
              <a:ln>
                <a:solidFill>
                  <a:schemeClr val="tx1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5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'ICA 2024 MAR Y SEP'!$D$1:$U$1</c:f>
              <c:strCache>
                <c:ptCount val="18"/>
                <c:pt idx="0">
                  <c:v>E1</c:v>
                </c:pt>
                <c:pt idx="1">
                  <c:v>E2</c:v>
                </c:pt>
                <c:pt idx="2">
                  <c:v>E3</c:v>
                </c:pt>
                <c:pt idx="3">
                  <c:v>E4</c:v>
                </c:pt>
                <c:pt idx="4">
                  <c:v>E5</c:v>
                </c:pt>
                <c:pt idx="5">
                  <c:v>E6</c:v>
                </c:pt>
                <c:pt idx="6">
                  <c:v>E7</c:v>
                </c:pt>
                <c:pt idx="7">
                  <c:v>E8</c:v>
                </c:pt>
                <c:pt idx="8">
                  <c:v>E9</c:v>
                </c:pt>
                <c:pt idx="9">
                  <c:v>E10</c:v>
                </c:pt>
                <c:pt idx="10">
                  <c:v>E11</c:v>
                </c:pt>
                <c:pt idx="11">
                  <c:v>E12</c:v>
                </c:pt>
                <c:pt idx="12">
                  <c:v>E13</c:v>
                </c:pt>
                <c:pt idx="13">
                  <c:v>E14</c:v>
                </c:pt>
                <c:pt idx="14">
                  <c:v>E15</c:v>
                </c:pt>
                <c:pt idx="15">
                  <c:v>E16</c:v>
                </c:pt>
                <c:pt idx="16">
                  <c:v>E17</c:v>
                </c:pt>
                <c:pt idx="17">
                  <c:v>E18</c:v>
                </c:pt>
              </c:strCache>
            </c:strRef>
          </c:cat>
          <c:val>
            <c:numRef>
              <c:f>'ICA 2024 MAR Y SEP'!$D$3:$U$3</c:f>
              <c:numCache>
                <c:formatCode>0.00</c:formatCode>
                <c:ptCount val="18"/>
                <c:pt idx="0">
                  <c:v>0.87648833879953014</c:v>
                </c:pt>
                <c:pt idx="1">
                  <c:v>0.76210042251606702</c:v>
                </c:pt>
                <c:pt idx="2">
                  <c:v>0.68949798674403351</c:v>
                </c:pt>
                <c:pt idx="3">
                  <c:v>0.78818444313308389</c:v>
                </c:pt>
                <c:pt idx="4">
                  <c:v>0.71212391089117066</c:v>
                </c:pt>
                <c:pt idx="5">
                  <c:v>0.76662758733780945</c:v>
                </c:pt>
                <c:pt idx="6">
                  <c:v>0.74872162335376291</c:v>
                </c:pt>
                <c:pt idx="7">
                  <c:v>0.78668967405966361</c:v>
                </c:pt>
                <c:pt idx="8">
                  <c:v>0.76746636658475642</c:v>
                </c:pt>
                <c:pt idx="9">
                  <c:v>0.7381902535069601</c:v>
                </c:pt>
                <c:pt idx="10">
                  <c:v>0.69391406625749585</c:v>
                </c:pt>
                <c:pt idx="11">
                  <c:v>0.76837227973682765</c:v>
                </c:pt>
                <c:pt idx="12">
                  <c:v>0.69284197723965335</c:v>
                </c:pt>
                <c:pt idx="13">
                  <c:v>0.70435839011338608</c:v>
                </c:pt>
                <c:pt idx="14">
                  <c:v>0.74150226695280141</c:v>
                </c:pt>
                <c:pt idx="15">
                  <c:v>0.86314308912365367</c:v>
                </c:pt>
                <c:pt idx="16">
                  <c:v>0.72114963444198088</c:v>
                </c:pt>
                <c:pt idx="17">
                  <c:v>0.78989019085696066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B20A-3D4F-A79D-BF4B8E085DB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815364096"/>
        <c:axId val="1815376096"/>
      </c:barChart>
      <c:catAx>
        <c:axId val="181536409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CO" sz="800" b="1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Estación de Monitoreo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1815376096"/>
        <c:crosses val="autoZero"/>
        <c:auto val="1"/>
        <c:lblAlgn val="ctr"/>
        <c:lblOffset val="100"/>
        <c:noMultiLvlLbl val="0"/>
      </c:catAx>
      <c:valAx>
        <c:axId val="18153760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CO" sz="800" b="1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Calificación del Índice de Calidad del Agua _ICA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CO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1815364096"/>
        <c:crosses val="autoZero"/>
        <c:crossBetween val="between"/>
      </c:valAx>
      <c:valAx>
        <c:axId val="1142840512"/>
        <c:scaling>
          <c:orientation val="minMax"/>
        </c:scaling>
        <c:delete val="1"/>
        <c:axPos val="r"/>
        <c:numFmt formatCode="General" sourceLinked="1"/>
        <c:majorTickMark val="out"/>
        <c:minorTickMark val="none"/>
        <c:tickLblPos val="nextTo"/>
        <c:crossAx val="1142840992"/>
        <c:crosses val="max"/>
        <c:crossBetween val="between"/>
      </c:valAx>
      <c:catAx>
        <c:axId val="11428409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14284051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sz="1000" b="1" i="0" u="none" strike="noStrike" kern="1200" spc="0" baseline="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Comportamiento Índice </a:t>
            </a:r>
            <a:r>
              <a:rPr lang="en-US" sz="1000" b="1" i="0" u="none" strike="noStrike" kern="1200" spc="0" baseline="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de Contaminación por Sólidos Suspendidos ICOSUS 2024</a:t>
            </a:r>
            <a:endParaRPr lang="es-CO" sz="1000" b="1" i="0" u="none" strike="noStrike" kern="1200" spc="0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areaChart>
        <c:grouping val="standard"/>
        <c:varyColors val="0"/>
        <c:ser>
          <c:idx val="2"/>
          <c:order val="2"/>
          <c:tx>
            <c:strRef>
              <c:f>'ICOSUS 2024 MAR Y SEP'!$C$5</c:f>
              <c:strCache>
                <c:ptCount val="1"/>
                <c:pt idx="0">
                  <c:v>Muy Alto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chemeClr val="tx1"/>
              </a:solidFill>
            </a:ln>
            <a:effectLst/>
          </c:spPr>
          <c:dLbls>
            <c:dLbl>
              <c:idx val="0"/>
              <c:layout>
                <c:manualLayout>
                  <c:x val="0.36867066342537963"/>
                  <c:y val="-0.16180019293194819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07BE-E14F-8259-E8E866B84D2F}"/>
                </c:ext>
              </c:extLst>
            </c:dLbl>
            <c:dLbl>
              <c:idx val="1"/>
              <c:layout>
                <c:manualLayout>
                  <c:x val="0.36168444528443378"/>
                  <c:y val="-0.15978630638129018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335-AC46-9079-56EC4FD5C97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eparator>, 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cat>
            <c:strRef>
              <c:f>'ICOSUS 2024 MAR Y SEP'!$D$2:$W$2</c:f>
              <c:strCache>
                <c:ptCount val="19"/>
                <c:pt idx="1">
                  <c:v>E1</c:v>
                </c:pt>
                <c:pt idx="2">
                  <c:v>E2</c:v>
                </c:pt>
                <c:pt idx="3">
                  <c:v>E3</c:v>
                </c:pt>
                <c:pt idx="4">
                  <c:v>E4</c:v>
                </c:pt>
                <c:pt idx="5">
                  <c:v>E5</c:v>
                </c:pt>
                <c:pt idx="6">
                  <c:v>E6</c:v>
                </c:pt>
                <c:pt idx="7">
                  <c:v>E7</c:v>
                </c:pt>
                <c:pt idx="8">
                  <c:v>E8</c:v>
                </c:pt>
                <c:pt idx="9">
                  <c:v>E9</c:v>
                </c:pt>
                <c:pt idx="10">
                  <c:v>E10</c:v>
                </c:pt>
                <c:pt idx="11">
                  <c:v>E11</c:v>
                </c:pt>
                <c:pt idx="12">
                  <c:v>E12</c:v>
                </c:pt>
                <c:pt idx="13">
                  <c:v>E13</c:v>
                </c:pt>
                <c:pt idx="14">
                  <c:v>E14</c:v>
                </c:pt>
                <c:pt idx="15">
                  <c:v>E15</c:v>
                </c:pt>
                <c:pt idx="16">
                  <c:v>E16</c:v>
                </c:pt>
                <c:pt idx="17">
                  <c:v>E17</c:v>
                </c:pt>
                <c:pt idx="18">
                  <c:v>E18</c:v>
                </c:pt>
              </c:strCache>
            </c:strRef>
          </c:cat>
          <c:val>
            <c:numRef>
              <c:f>'ICOSUS 2024 MAR Y SEP'!$D$5:$W$5</c:f>
              <c:numCache>
                <c:formatCode>General</c:formatCode>
                <c:ptCount val="20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7BE-E14F-8259-E8E866B84D2F}"/>
            </c:ext>
          </c:extLst>
        </c:ser>
        <c:ser>
          <c:idx val="3"/>
          <c:order val="3"/>
          <c:tx>
            <c:strRef>
              <c:f>'ICOSUS 2024 MAR Y SEP'!$C$6</c:f>
              <c:strCache>
                <c:ptCount val="1"/>
                <c:pt idx="0">
                  <c:v>Alto</c:v>
                </c:pt>
              </c:strCache>
            </c:strRef>
          </c:tx>
          <c:spPr>
            <a:solidFill>
              <a:srgbClr val="F1AE33"/>
            </a:solidFill>
            <a:ln>
              <a:solidFill>
                <a:schemeClr val="tx1"/>
              </a:solidFill>
            </a:ln>
            <a:effectLst/>
          </c:spPr>
          <c:dLbls>
            <c:dLbl>
              <c:idx val="0"/>
              <c:layout>
                <c:manualLayout>
                  <c:x val="0.3861340106402662"/>
                  <c:y val="-0.12446168687072939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07BE-E14F-8259-E8E866B84D2F}"/>
                </c:ext>
              </c:extLst>
            </c:dLbl>
            <c:dLbl>
              <c:idx val="1"/>
              <c:layout>
                <c:manualLayout>
                  <c:x val="0.38296000088940046"/>
                  <c:y val="-0.12700962814923067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335-AC46-9079-56EC4FD5C97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cat>
            <c:strRef>
              <c:f>'ICOSUS 2024 MAR Y SEP'!$D$2:$W$2</c:f>
              <c:strCache>
                <c:ptCount val="19"/>
                <c:pt idx="1">
                  <c:v>E1</c:v>
                </c:pt>
                <c:pt idx="2">
                  <c:v>E2</c:v>
                </c:pt>
                <c:pt idx="3">
                  <c:v>E3</c:v>
                </c:pt>
                <c:pt idx="4">
                  <c:v>E4</c:v>
                </c:pt>
                <c:pt idx="5">
                  <c:v>E5</c:v>
                </c:pt>
                <c:pt idx="6">
                  <c:v>E6</c:v>
                </c:pt>
                <c:pt idx="7">
                  <c:v>E7</c:v>
                </c:pt>
                <c:pt idx="8">
                  <c:v>E8</c:v>
                </c:pt>
                <c:pt idx="9">
                  <c:v>E9</c:v>
                </c:pt>
                <c:pt idx="10">
                  <c:v>E10</c:v>
                </c:pt>
                <c:pt idx="11">
                  <c:v>E11</c:v>
                </c:pt>
                <c:pt idx="12">
                  <c:v>E12</c:v>
                </c:pt>
                <c:pt idx="13">
                  <c:v>E13</c:v>
                </c:pt>
                <c:pt idx="14">
                  <c:v>E14</c:v>
                </c:pt>
                <c:pt idx="15">
                  <c:v>E15</c:v>
                </c:pt>
                <c:pt idx="16">
                  <c:v>E16</c:v>
                </c:pt>
                <c:pt idx="17">
                  <c:v>E17</c:v>
                </c:pt>
                <c:pt idx="18">
                  <c:v>E18</c:v>
                </c:pt>
              </c:strCache>
            </c:strRef>
          </c:cat>
          <c:val>
            <c:numRef>
              <c:f>'ICOSUS 2024 MAR Y SEP'!$D$6:$W$6</c:f>
              <c:numCache>
                <c:formatCode>General</c:formatCode>
                <c:ptCount val="20"/>
                <c:pt idx="0">
                  <c:v>0.8</c:v>
                </c:pt>
                <c:pt idx="1">
                  <c:v>0.8</c:v>
                </c:pt>
                <c:pt idx="2">
                  <c:v>0.8</c:v>
                </c:pt>
                <c:pt idx="3">
                  <c:v>0.8</c:v>
                </c:pt>
                <c:pt idx="4">
                  <c:v>0.8</c:v>
                </c:pt>
                <c:pt idx="5">
                  <c:v>0.8</c:v>
                </c:pt>
                <c:pt idx="6">
                  <c:v>0.8</c:v>
                </c:pt>
                <c:pt idx="7">
                  <c:v>0.8</c:v>
                </c:pt>
                <c:pt idx="8">
                  <c:v>0.8</c:v>
                </c:pt>
                <c:pt idx="9">
                  <c:v>0.8</c:v>
                </c:pt>
                <c:pt idx="10">
                  <c:v>0.8</c:v>
                </c:pt>
                <c:pt idx="11">
                  <c:v>0.8</c:v>
                </c:pt>
                <c:pt idx="12">
                  <c:v>0.8</c:v>
                </c:pt>
                <c:pt idx="13">
                  <c:v>0.8</c:v>
                </c:pt>
                <c:pt idx="14">
                  <c:v>0.8</c:v>
                </c:pt>
                <c:pt idx="15">
                  <c:v>0.8</c:v>
                </c:pt>
                <c:pt idx="16">
                  <c:v>0.8</c:v>
                </c:pt>
                <c:pt idx="17">
                  <c:v>0.8</c:v>
                </c:pt>
                <c:pt idx="18">
                  <c:v>0.8</c:v>
                </c:pt>
                <c:pt idx="19">
                  <c:v>0.8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7BE-E14F-8259-E8E866B84D2F}"/>
            </c:ext>
          </c:extLst>
        </c:ser>
        <c:ser>
          <c:idx val="4"/>
          <c:order val="4"/>
          <c:tx>
            <c:strRef>
              <c:f>'ICOSUS 2024 MAR Y SEP'!$C$7</c:f>
              <c:strCache>
                <c:ptCount val="1"/>
                <c:pt idx="0">
                  <c:v>Medio</c:v>
                </c:pt>
              </c:strCache>
            </c:strRef>
          </c:tx>
          <c:spPr>
            <a:solidFill>
              <a:srgbClr val="F6DF31"/>
            </a:solidFill>
            <a:ln>
              <a:solidFill>
                <a:schemeClr val="tx1"/>
              </a:solidFill>
            </a:ln>
            <a:effectLst/>
          </c:spPr>
          <c:dLbls>
            <c:dLbl>
              <c:idx val="0"/>
              <c:layout>
                <c:manualLayout>
                  <c:x val="0.38031289490197073"/>
                  <c:y val="-8.7123180809510606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07BE-E14F-8259-E8E866B84D2F}"/>
                </c:ext>
              </c:extLst>
            </c:dLbl>
            <c:dLbl>
              <c:idx val="1"/>
              <c:layout>
                <c:manualLayout>
                  <c:x val="0.37328929379623377"/>
                  <c:y val="-8.1941695580148813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335-AC46-9079-56EC4FD5C97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cat>
            <c:strRef>
              <c:f>'ICOSUS 2024 MAR Y SEP'!$D$2:$W$2</c:f>
              <c:strCache>
                <c:ptCount val="19"/>
                <c:pt idx="1">
                  <c:v>E1</c:v>
                </c:pt>
                <c:pt idx="2">
                  <c:v>E2</c:v>
                </c:pt>
                <c:pt idx="3">
                  <c:v>E3</c:v>
                </c:pt>
                <c:pt idx="4">
                  <c:v>E4</c:v>
                </c:pt>
                <c:pt idx="5">
                  <c:v>E5</c:v>
                </c:pt>
                <c:pt idx="6">
                  <c:v>E6</c:v>
                </c:pt>
                <c:pt idx="7">
                  <c:v>E7</c:v>
                </c:pt>
                <c:pt idx="8">
                  <c:v>E8</c:v>
                </c:pt>
                <c:pt idx="9">
                  <c:v>E9</c:v>
                </c:pt>
                <c:pt idx="10">
                  <c:v>E10</c:v>
                </c:pt>
                <c:pt idx="11">
                  <c:v>E11</c:v>
                </c:pt>
                <c:pt idx="12">
                  <c:v>E12</c:v>
                </c:pt>
                <c:pt idx="13">
                  <c:v>E13</c:v>
                </c:pt>
                <c:pt idx="14">
                  <c:v>E14</c:v>
                </c:pt>
                <c:pt idx="15">
                  <c:v>E15</c:v>
                </c:pt>
                <c:pt idx="16">
                  <c:v>E16</c:v>
                </c:pt>
                <c:pt idx="17">
                  <c:v>E17</c:v>
                </c:pt>
                <c:pt idx="18">
                  <c:v>E18</c:v>
                </c:pt>
              </c:strCache>
            </c:strRef>
          </c:cat>
          <c:val>
            <c:numRef>
              <c:f>'ICOSUS 2024 MAR Y SEP'!$D$7:$W$7</c:f>
              <c:numCache>
                <c:formatCode>General</c:formatCode>
                <c:ptCount val="20"/>
                <c:pt idx="0">
                  <c:v>0.6</c:v>
                </c:pt>
                <c:pt idx="1">
                  <c:v>0.6</c:v>
                </c:pt>
                <c:pt idx="2">
                  <c:v>0.6</c:v>
                </c:pt>
                <c:pt idx="3">
                  <c:v>0.6</c:v>
                </c:pt>
                <c:pt idx="4">
                  <c:v>0.6</c:v>
                </c:pt>
                <c:pt idx="5">
                  <c:v>0.6</c:v>
                </c:pt>
                <c:pt idx="6">
                  <c:v>0.6</c:v>
                </c:pt>
                <c:pt idx="7">
                  <c:v>0.6</c:v>
                </c:pt>
                <c:pt idx="8">
                  <c:v>0.6</c:v>
                </c:pt>
                <c:pt idx="9">
                  <c:v>0.6</c:v>
                </c:pt>
                <c:pt idx="10">
                  <c:v>0.6</c:v>
                </c:pt>
                <c:pt idx="11">
                  <c:v>0.6</c:v>
                </c:pt>
                <c:pt idx="12">
                  <c:v>0.6</c:v>
                </c:pt>
                <c:pt idx="13">
                  <c:v>0.6</c:v>
                </c:pt>
                <c:pt idx="14">
                  <c:v>0.6</c:v>
                </c:pt>
                <c:pt idx="15">
                  <c:v>0.6</c:v>
                </c:pt>
                <c:pt idx="16">
                  <c:v>0.6</c:v>
                </c:pt>
                <c:pt idx="17">
                  <c:v>0.6</c:v>
                </c:pt>
                <c:pt idx="18">
                  <c:v>0.6</c:v>
                </c:pt>
                <c:pt idx="19">
                  <c:v>0.6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7BE-E14F-8259-E8E866B84D2F}"/>
            </c:ext>
          </c:extLst>
        </c:ser>
        <c:ser>
          <c:idx val="5"/>
          <c:order val="5"/>
          <c:tx>
            <c:strRef>
              <c:f>'ICOSUS 2024 MAR Y SEP'!$C$8</c:f>
              <c:strCache>
                <c:ptCount val="1"/>
                <c:pt idx="0">
                  <c:v>Bajo</c:v>
                </c:pt>
              </c:strCache>
            </c:strRef>
          </c:tx>
          <c:spPr>
            <a:solidFill>
              <a:srgbClr val="91BB4D"/>
            </a:solidFill>
            <a:ln>
              <a:solidFill>
                <a:schemeClr val="tx1"/>
              </a:solidFill>
            </a:ln>
            <a:effectLst/>
          </c:spPr>
          <c:dLbls>
            <c:dLbl>
              <c:idx val="0"/>
              <c:layout>
                <c:manualLayout>
                  <c:x val="0.38419363872750106"/>
                  <c:y val="-4.5635951852600776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07BE-E14F-8259-E8E866B84D2F}"/>
                </c:ext>
              </c:extLst>
            </c:dLbl>
            <c:dLbl>
              <c:idx val="1"/>
              <c:layout>
                <c:manualLayout>
                  <c:x val="0.381025859470767"/>
                  <c:y val="-4.9165017348089292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335-AC46-9079-56EC4FD5C97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cat>
            <c:strRef>
              <c:f>'ICOSUS 2024 MAR Y SEP'!$D$2:$W$2</c:f>
              <c:strCache>
                <c:ptCount val="19"/>
                <c:pt idx="1">
                  <c:v>E1</c:v>
                </c:pt>
                <c:pt idx="2">
                  <c:v>E2</c:v>
                </c:pt>
                <c:pt idx="3">
                  <c:v>E3</c:v>
                </c:pt>
                <c:pt idx="4">
                  <c:v>E4</c:v>
                </c:pt>
                <c:pt idx="5">
                  <c:v>E5</c:v>
                </c:pt>
                <c:pt idx="6">
                  <c:v>E6</c:v>
                </c:pt>
                <c:pt idx="7">
                  <c:v>E7</c:v>
                </c:pt>
                <c:pt idx="8">
                  <c:v>E8</c:v>
                </c:pt>
                <c:pt idx="9">
                  <c:v>E9</c:v>
                </c:pt>
                <c:pt idx="10">
                  <c:v>E10</c:v>
                </c:pt>
                <c:pt idx="11">
                  <c:v>E11</c:v>
                </c:pt>
                <c:pt idx="12">
                  <c:v>E12</c:v>
                </c:pt>
                <c:pt idx="13">
                  <c:v>E13</c:v>
                </c:pt>
                <c:pt idx="14">
                  <c:v>E14</c:v>
                </c:pt>
                <c:pt idx="15">
                  <c:v>E15</c:v>
                </c:pt>
                <c:pt idx="16">
                  <c:v>E16</c:v>
                </c:pt>
                <c:pt idx="17">
                  <c:v>E17</c:v>
                </c:pt>
                <c:pt idx="18">
                  <c:v>E18</c:v>
                </c:pt>
              </c:strCache>
            </c:strRef>
          </c:cat>
          <c:val>
            <c:numRef>
              <c:f>'ICOSUS 2024 MAR Y SEP'!$D$8:$W$8</c:f>
              <c:numCache>
                <c:formatCode>General</c:formatCode>
                <c:ptCount val="20"/>
                <c:pt idx="0">
                  <c:v>0.4</c:v>
                </c:pt>
                <c:pt idx="1">
                  <c:v>0.4</c:v>
                </c:pt>
                <c:pt idx="2">
                  <c:v>0.4</c:v>
                </c:pt>
                <c:pt idx="3">
                  <c:v>0.4</c:v>
                </c:pt>
                <c:pt idx="4">
                  <c:v>0.4</c:v>
                </c:pt>
                <c:pt idx="5">
                  <c:v>0.4</c:v>
                </c:pt>
                <c:pt idx="6">
                  <c:v>0.4</c:v>
                </c:pt>
                <c:pt idx="7">
                  <c:v>0.4</c:v>
                </c:pt>
                <c:pt idx="8">
                  <c:v>0.4</c:v>
                </c:pt>
                <c:pt idx="9">
                  <c:v>0.4</c:v>
                </c:pt>
                <c:pt idx="10">
                  <c:v>0.4</c:v>
                </c:pt>
                <c:pt idx="11">
                  <c:v>0.4</c:v>
                </c:pt>
                <c:pt idx="12">
                  <c:v>0.4</c:v>
                </c:pt>
                <c:pt idx="13">
                  <c:v>0.4</c:v>
                </c:pt>
                <c:pt idx="14">
                  <c:v>0.4</c:v>
                </c:pt>
                <c:pt idx="15">
                  <c:v>0.4</c:v>
                </c:pt>
                <c:pt idx="16">
                  <c:v>0.4</c:v>
                </c:pt>
                <c:pt idx="17">
                  <c:v>0.4</c:v>
                </c:pt>
                <c:pt idx="18">
                  <c:v>0.4</c:v>
                </c:pt>
                <c:pt idx="19">
                  <c:v>0.4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7BE-E14F-8259-E8E866B84D2F}"/>
            </c:ext>
          </c:extLst>
        </c:ser>
        <c:ser>
          <c:idx val="6"/>
          <c:order val="6"/>
          <c:tx>
            <c:strRef>
              <c:f>'ICOSUS 2024 MAR Y SEP'!$C$9</c:f>
              <c:strCache>
                <c:ptCount val="1"/>
                <c:pt idx="0">
                  <c:v>Ninguno</c:v>
                </c:pt>
              </c:strCache>
            </c:strRef>
          </c:tx>
          <c:spPr>
            <a:solidFill>
              <a:srgbClr val="429FDC"/>
            </a:solidFill>
            <a:ln>
              <a:solidFill>
                <a:schemeClr val="tx1"/>
              </a:solidFill>
            </a:ln>
            <a:effectLst/>
          </c:spPr>
          <c:dLbls>
            <c:dLbl>
              <c:idx val="0"/>
              <c:layout>
                <c:manualLayout>
                  <c:x val="0.3764321510764404"/>
                  <c:y val="-2.9041060269836858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07BE-E14F-8259-E8E866B84D2F}"/>
                </c:ext>
              </c:extLst>
            </c:dLbl>
            <c:dLbl>
              <c:idx val="1"/>
              <c:layout>
                <c:manualLayout>
                  <c:x val="0.37135515237760047"/>
                  <c:y val="-2.0485423895037203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335-AC46-9079-56EC4FD5C97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cat>
            <c:strRef>
              <c:f>'ICOSUS 2024 MAR Y SEP'!$D$2:$W$2</c:f>
              <c:strCache>
                <c:ptCount val="19"/>
                <c:pt idx="1">
                  <c:v>E1</c:v>
                </c:pt>
                <c:pt idx="2">
                  <c:v>E2</c:v>
                </c:pt>
                <c:pt idx="3">
                  <c:v>E3</c:v>
                </c:pt>
                <c:pt idx="4">
                  <c:v>E4</c:v>
                </c:pt>
                <c:pt idx="5">
                  <c:v>E5</c:v>
                </c:pt>
                <c:pt idx="6">
                  <c:v>E6</c:v>
                </c:pt>
                <c:pt idx="7">
                  <c:v>E7</c:v>
                </c:pt>
                <c:pt idx="8">
                  <c:v>E8</c:v>
                </c:pt>
                <c:pt idx="9">
                  <c:v>E9</c:v>
                </c:pt>
                <c:pt idx="10">
                  <c:v>E10</c:v>
                </c:pt>
                <c:pt idx="11">
                  <c:v>E11</c:v>
                </c:pt>
                <c:pt idx="12">
                  <c:v>E12</c:v>
                </c:pt>
                <c:pt idx="13">
                  <c:v>E13</c:v>
                </c:pt>
                <c:pt idx="14">
                  <c:v>E14</c:v>
                </c:pt>
                <c:pt idx="15">
                  <c:v>E15</c:v>
                </c:pt>
                <c:pt idx="16">
                  <c:v>E16</c:v>
                </c:pt>
                <c:pt idx="17">
                  <c:v>E17</c:v>
                </c:pt>
                <c:pt idx="18">
                  <c:v>E18</c:v>
                </c:pt>
              </c:strCache>
            </c:strRef>
          </c:cat>
          <c:val>
            <c:numRef>
              <c:f>'ICOSUS 2024 MAR Y SEP'!$D$9:$W$9</c:f>
              <c:numCache>
                <c:formatCode>General</c:formatCode>
                <c:ptCount val="20"/>
                <c:pt idx="0">
                  <c:v>0.2</c:v>
                </c:pt>
                <c:pt idx="1">
                  <c:v>0.2</c:v>
                </c:pt>
                <c:pt idx="2">
                  <c:v>0.2</c:v>
                </c:pt>
                <c:pt idx="3">
                  <c:v>0.2</c:v>
                </c:pt>
                <c:pt idx="4">
                  <c:v>0.2</c:v>
                </c:pt>
                <c:pt idx="5">
                  <c:v>0.2</c:v>
                </c:pt>
                <c:pt idx="6">
                  <c:v>0.2</c:v>
                </c:pt>
                <c:pt idx="7">
                  <c:v>0.2</c:v>
                </c:pt>
                <c:pt idx="8">
                  <c:v>0.2</c:v>
                </c:pt>
                <c:pt idx="9">
                  <c:v>0.2</c:v>
                </c:pt>
                <c:pt idx="10">
                  <c:v>0.2</c:v>
                </c:pt>
                <c:pt idx="11">
                  <c:v>0.2</c:v>
                </c:pt>
                <c:pt idx="12">
                  <c:v>0.2</c:v>
                </c:pt>
                <c:pt idx="13">
                  <c:v>0.2</c:v>
                </c:pt>
                <c:pt idx="14">
                  <c:v>0.2</c:v>
                </c:pt>
                <c:pt idx="15">
                  <c:v>0.2</c:v>
                </c:pt>
                <c:pt idx="16">
                  <c:v>0.2</c:v>
                </c:pt>
                <c:pt idx="17">
                  <c:v>0.2</c:v>
                </c:pt>
                <c:pt idx="18">
                  <c:v>0.2</c:v>
                </c:pt>
                <c:pt idx="19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7BE-E14F-8259-E8E866B84D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05911151"/>
        <c:axId val="1800881743"/>
      </c:areaChart>
      <c:barChart>
        <c:barDir val="col"/>
        <c:grouping val="clustered"/>
        <c:varyColors val="0"/>
        <c:ser>
          <c:idx val="0"/>
          <c:order val="0"/>
          <c:tx>
            <c:strRef>
              <c:f>'ICOSUS 2024 MAR Y SEP'!$C$3</c:f>
              <c:strCache>
                <c:ptCount val="1"/>
                <c:pt idx="0">
                  <c:v>VALOR ICOSUS Semestre I - Campaña 2 Marzo 2024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-7.7614876510606629E-3"/>
                  <c:y val="-7.6059041113801313E-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07BE-E14F-8259-E8E866B84D2F}"/>
                </c:ext>
              </c:extLst>
            </c:dLbl>
            <c:dLbl>
              <c:idx val="2"/>
              <c:layout>
                <c:manualLayout>
                  <c:x val="-5.8211157382954707E-3"/>
                  <c:y val="-7.6059041113801313E-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07BE-E14F-8259-E8E866B84D2F}"/>
                </c:ext>
              </c:extLst>
            </c:dLbl>
            <c:dLbl>
              <c:idx val="3"/>
              <c:layout>
                <c:manualLayout>
                  <c:x val="-5.8211157382955063E-3"/>
                  <c:y val="-7.6059041113801313E-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07BE-E14F-8259-E8E866B84D2F}"/>
                </c:ext>
              </c:extLst>
            </c:dLbl>
            <c:dLbl>
              <c:idx val="4"/>
              <c:layout>
                <c:manualLayout>
                  <c:x val="-5.8211157382954707E-3"/>
                  <c:y val="-7.6059041113801313E-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07BE-E14F-8259-E8E866B84D2F}"/>
                </c:ext>
              </c:extLst>
            </c:dLbl>
            <c:dLbl>
              <c:idx val="5"/>
              <c:layout>
                <c:manualLayout>
                  <c:x val="-5.8211157382954707E-3"/>
                  <c:y val="-7.6059041113801313E-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07BE-E14F-8259-E8E866B84D2F}"/>
                </c:ext>
              </c:extLst>
            </c:dLbl>
            <c:dLbl>
              <c:idx val="6"/>
              <c:layout>
                <c:manualLayout>
                  <c:x val="-5.8211157382954707E-3"/>
                  <c:y val="-7.6059041113801313E-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07BE-E14F-8259-E8E866B84D2F}"/>
                </c:ext>
              </c:extLst>
            </c:dLbl>
            <c:dLbl>
              <c:idx val="7"/>
              <c:layout>
                <c:manualLayout>
                  <c:x val="-5.8211157382954707E-3"/>
                  <c:y val="-7.6059041113801313E-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07BE-E14F-8259-E8E866B84D2F}"/>
                </c:ext>
              </c:extLst>
            </c:dLbl>
            <c:dLbl>
              <c:idx val="8"/>
              <c:layout>
                <c:manualLayout>
                  <c:x val="-5.8211157382954707E-3"/>
                  <c:y val="-7.6059041113801313E-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07BE-E14F-8259-E8E866B84D2F}"/>
                </c:ext>
              </c:extLst>
            </c:dLbl>
            <c:dLbl>
              <c:idx val="9"/>
              <c:layout>
                <c:manualLayout>
                  <c:x val="-5.8211157382954707E-3"/>
                  <c:y val="-7.6059041113801313E-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07BE-E14F-8259-E8E866B84D2F}"/>
                </c:ext>
              </c:extLst>
            </c:dLbl>
            <c:dLbl>
              <c:idx val="10"/>
              <c:layout>
                <c:manualLayout>
                  <c:x val="-5.8211157382955419E-3"/>
                  <c:y val="-7.6059041113801313E-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07BE-E14F-8259-E8E866B84D2F}"/>
                </c:ext>
              </c:extLst>
            </c:dLbl>
            <c:dLbl>
              <c:idx val="11"/>
              <c:layout>
                <c:manualLayout>
                  <c:x val="-5.7962117523284841E-3"/>
                  <c:y val="8.194217725630831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07BE-E14F-8259-E8E866B84D2F}"/>
                </c:ext>
              </c:extLst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335-AC46-9079-56EC4FD5C977}"/>
                </c:ext>
              </c:extLst>
            </c:dLbl>
            <c:dLbl>
              <c:idx val="13"/>
              <c:layout>
                <c:manualLayout>
                  <c:x val="-5.8211157382954707E-3"/>
                  <c:y val="-7.6059041113801313E-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07BE-E14F-8259-E8E866B84D2F}"/>
                </c:ext>
              </c:extLst>
            </c:dLbl>
            <c:dLbl>
              <c:idx val="14"/>
              <c:layout>
                <c:manualLayout>
                  <c:x val="-5.8211157382954707E-3"/>
                  <c:y val="-7.6059041113801313E-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07BE-E14F-8259-E8E866B84D2F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/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6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eparator>, 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cat>
            <c:strRef>
              <c:f>'ICOSUS 2024 MAR Y SEP'!$D$2:$W$2</c:f>
              <c:strCache>
                <c:ptCount val="19"/>
                <c:pt idx="1">
                  <c:v>E1</c:v>
                </c:pt>
                <c:pt idx="2">
                  <c:v>E2</c:v>
                </c:pt>
                <c:pt idx="3">
                  <c:v>E3</c:v>
                </c:pt>
                <c:pt idx="4">
                  <c:v>E4</c:v>
                </c:pt>
                <c:pt idx="5">
                  <c:v>E5</c:v>
                </c:pt>
                <c:pt idx="6">
                  <c:v>E6</c:v>
                </c:pt>
                <c:pt idx="7">
                  <c:v>E7</c:v>
                </c:pt>
                <c:pt idx="8">
                  <c:v>E8</c:v>
                </c:pt>
                <c:pt idx="9">
                  <c:v>E9</c:v>
                </c:pt>
                <c:pt idx="10">
                  <c:v>E10</c:v>
                </c:pt>
                <c:pt idx="11">
                  <c:v>E11</c:v>
                </c:pt>
                <c:pt idx="12">
                  <c:v>E12</c:v>
                </c:pt>
                <c:pt idx="13">
                  <c:v>E13</c:v>
                </c:pt>
                <c:pt idx="14">
                  <c:v>E14</c:v>
                </c:pt>
                <c:pt idx="15">
                  <c:v>E15</c:v>
                </c:pt>
                <c:pt idx="16">
                  <c:v>E16</c:v>
                </c:pt>
                <c:pt idx="17">
                  <c:v>E17</c:v>
                </c:pt>
                <c:pt idx="18">
                  <c:v>E18</c:v>
                </c:pt>
              </c:strCache>
            </c:strRef>
          </c:cat>
          <c:val>
            <c:numRef>
              <c:f>'ICOSUS 2024 MAR Y SEP'!$D$3:$W$3</c:f>
              <c:numCache>
                <c:formatCode>0</c:formatCode>
                <c:ptCount val="20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 formatCode="0.00">
                  <c:v>0.03</c:v>
                </c:pt>
                <c:pt idx="12" formatCode="0.00">
                  <c:v>0.23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BE-E14F-8259-E8E866B84D2F}"/>
            </c:ext>
          </c:extLst>
        </c:ser>
        <c:ser>
          <c:idx val="1"/>
          <c:order val="1"/>
          <c:tx>
            <c:strRef>
              <c:f>'ICOSUS 2024 MAR Y SEP'!$C$4</c:f>
              <c:strCache>
                <c:ptCount val="1"/>
                <c:pt idx="0">
                  <c:v>VALOR ICOSUS  Semestre II - Campaña 1 Septiembre</c:v>
                </c:pt>
              </c:strCache>
            </c:strRef>
          </c:tx>
          <c:spPr>
            <a:solidFill>
              <a:schemeClr val="bg1"/>
            </a:solidFill>
            <a:ln>
              <a:solidFill>
                <a:schemeClr val="tx1"/>
              </a:solidFill>
            </a:ln>
            <a:effectLst/>
          </c:spPr>
          <c:invertIfNegative val="0"/>
          <c:dLbls>
            <c:dLbl>
              <c:idx val="11"/>
              <c:layout>
                <c:manualLayout>
                  <c:x val="7.7489592654822149E-3"/>
                  <c:y val="4.097108862815377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335-AC46-9079-56EC4FD5C977}"/>
                </c:ext>
              </c:extLst>
            </c:dLbl>
            <c:dLbl>
              <c:idx val="12"/>
              <c:layout>
                <c:manualLayout>
                  <c:x val="1.9403719127650146E-3"/>
                  <c:y val="-7.6059041113801313E-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07BE-E14F-8259-E8E866B84D2F}"/>
                </c:ext>
              </c:extLst>
            </c:dLbl>
            <c:dLbl>
              <c:idx val="15"/>
              <c:layout>
                <c:manualLayout>
                  <c:x val="-7.7614876510606274E-3"/>
                  <c:y val="8.297445791381958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07BE-E14F-8259-E8E866B84D2F}"/>
                </c:ext>
              </c:extLst>
            </c:dLbl>
            <c:dLbl>
              <c:idx val="16"/>
              <c:layout>
                <c:manualLayout>
                  <c:x val="-9.7018595638257831E-3"/>
                  <c:y val="8.297445791381958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07BE-E14F-8259-E8E866B84D2F}"/>
                </c:ext>
              </c:extLst>
            </c:dLbl>
            <c:dLbl>
              <c:idx val="17"/>
              <c:layout>
                <c:manualLayout>
                  <c:x val="-1.1617327490623955E-2"/>
                  <c:y val="8.24583175850635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335-AC46-9079-56EC4FD5C977}"/>
                </c:ext>
              </c:extLst>
            </c:dLbl>
            <c:dLbl>
              <c:idx val="18"/>
              <c:layout>
                <c:manualLayout>
                  <c:x val="-1.1642231476590941E-2"/>
                  <c:y val="8.297445791381958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07BE-E14F-8259-E8E866B84D2F}"/>
                </c:ext>
              </c:extLst>
            </c:dLbl>
            <c:numFmt formatCode="0" sourceLinked="0"/>
            <c:spPr>
              <a:solidFill>
                <a:sysClr val="window" lastClr="FFFFFF"/>
              </a:solidFill>
              <a:ln>
                <a:solidFill>
                  <a:sysClr val="windowText" lastClr="000000"/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6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eparator>, 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cat>
            <c:strRef>
              <c:f>'ICOSUS 2024 MAR Y SEP'!$D$2:$W$2</c:f>
              <c:strCache>
                <c:ptCount val="19"/>
                <c:pt idx="1">
                  <c:v>E1</c:v>
                </c:pt>
                <c:pt idx="2">
                  <c:v>E2</c:v>
                </c:pt>
                <c:pt idx="3">
                  <c:v>E3</c:v>
                </c:pt>
                <c:pt idx="4">
                  <c:v>E4</c:v>
                </c:pt>
                <c:pt idx="5">
                  <c:v>E5</c:v>
                </c:pt>
                <c:pt idx="6">
                  <c:v>E6</c:v>
                </c:pt>
                <c:pt idx="7">
                  <c:v>E7</c:v>
                </c:pt>
                <c:pt idx="8">
                  <c:v>E8</c:v>
                </c:pt>
                <c:pt idx="9">
                  <c:v>E9</c:v>
                </c:pt>
                <c:pt idx="10">
                  <c:v>E10</c:v>
                </c:pt>
                <c:pt idx="11">
                  <c:v>E11</c:v>
                </c:pt>
                <c:pt idx="12">
                  <c:v>E12</c:v>
                </c:pt>
                <c:pt idx="13">
                  <c:v>E13</c:v>
                </c:pt>
                <c:pt idx="14">
                  <c:v>E14</c:v>
                </c:pt>
                <c:pt idx="15">
                  <c:v>E15</c:v>
                </c:pt>
                <c:pt idx="16">
                  <c:v>E16</c:v>
                </c:pt>
                <c:pt idx="17">
                  <c:v>E17</c:v>
                </c:pt>
                <c:pt idx="18">
                  <c:v>E18</c:v>
                </c:pt>
              </c:strCache>
            </c:strRef>
          </c:cat>
          <c:val>
            <c:numRef>
              <c:f>'ICOSUS 2024 MAR Y SEP'!$D$4:$W$4</c:f>
              <c:numCache>
                <c:formatCode>0</c:formatCode>
                <c:ptCount val="20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7BE-E14F-8259-E8E866B84D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805911151"/>
        <c:axId val="1800881743"/>
      </c:barChart>
      <c:catAx>
        <c:axId val="180591115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MX" b="1">
                    <a:solidFill>
                      <a:sysClr val="windowText" lastClr="000000"/>
                    </a:solidFill>
                  </a:rPr>
                  <a:t>Estación de Monitoreo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800881743"/>
        <c:crosses val="autoZero"/>
        <c:auto val="1"/>
        <c:lblAlgn val="ctr"/>
        <c:lblOffset val="100"/>
        <c:noMultiLvlLbl val="0"/>
      </c:catAx>
      <c:valAx>
        <c:axId val="1800881743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8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sz="800" b="1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Calificación del Índice de Contaminación por Sólidos Suspendidos _ICOSUS</a:t>
                </a:r>
              </a:p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80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defRPr>
                </a:pPr>
                <a:endParaRPr lang="es-MX" sz="80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8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80591115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sz="1000" b="1" i="0" u="none" strike="noStrike" kern="1200" spc="0" baseline="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Comportamiento Índice </a:t>
            </a:r>
            <a:r>
              <a:rPr lang="en-US" sz="1000" b="1" i="0" u="none" strike="noStrike" kern="1200" spc="0" baseline="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de Contaminación por Minerales ICOMI 2024</a:t>
            </a:r>
            <a:endParaRPr lang="es-CO" sz="1000" b="1" i="0" u="none" strike="noStrike" kern="1200" spc="0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areaChart>
        <c:grouping val="standard"/>
        <c:varyColors val="0"/>
        <c:ser>
          <c:idx val="2"/>
          <c:order val="2"/>
          <c:tx>
            <c:strRef>
              <c:f>'ICOMI 2024 MAR Y SEP'!$C$5</c:f>
              <c:strCache>
                <c:ptCount val="1"/>
                <c:pt idx="0">
                  <c:v>Muy Alto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chemeClr val="tx1"/>
              </a:solidFill>
            </a:ln>
            <a:effectLst/>
          </c:spPr>
          <c:dLbls>
            <c:dLbl>
              <c:idx val="0"/>
              <c:layout>
                <c:manualLayout>
                  <c:x val="0.37750143287440702"/>
                  <c:y val="-0.17147023348755153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08C-EA4C-B87A-0AE53CA423EF}"/>
                </c:ext>
              </c:extLst>
            </c:dLbl>
            <c:dLbl>
              <c:idx val="1"/>
              <c:layout>
                <c:manualLayout>
                  <c:x val="0.36168444528443378"/>
                  <c:y val="-0.15978630638129018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366-C644-A7EF-FACB3D4FD3A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eparator>, 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cat>
            <c:strRef>
              <c:f>'ICOMI 2024 MAR Y SEP'!$D$2:$W$2</c:f>
              <c:strCache>
                <c:ptCount val="19"/>
                <c:pt idx="1">
                  <c:v>E1</c:v>
                </c:pt>
                <c:pt idx="2">
                  <c:v>E2</c:v>
                </c:pt>
                <c:pt idx="3">
                  <c:v>E3</c:v>
                </c:pt>
                <c:pt idx="4">
                  <c:v>E4</c:v>
                </c:pt>
                <c:pt idx="5">
                  <c:v>E5</c:v>
                </c:pt>
                <c:pt idx="6">
                  <c:v>E6</c:v>
                </c:pt>
                <c:pt idx="7">
                  <c:v>E7</c:v>
                </c:pt>
                <c:pt idx="8">
                  <c:v>E8</c:v>
                </c:pt>
                <c:pt idx="9">
                  <c:v>E9</c:v>
                </c:pt>
                <c:pt idx="10">
                  <c:v>E10</c:v>
                </c:pt>
                <c:pt idx="11">
                  <c:v>E11</c:v>
                </c:pt>
                <c:pt idx="12">
                  <c:v>E12</c:v>
                </c:pt>
                <c:pt idx="13">
                  <c:v>E13</c:v>
                </c:pt>
                <c:pt idx="14">
                  <c:v>E14</c:v>
                </c:pt>
                <c:pt idx="15">
                  <c:v>E15</c:v>
                </c:pt>
                <c:pt idx="16">
                  <c:v>E16</c:v>
                </c:pt>
                <c:pt idx="17">
                  <c:v>E17</c:v>
                </c:pt>
                <c:pt idx="18">
                  <c:v>E18</c:v>
                </c:pt>
              </c:strCache>
            </c:strRef>
          </c:cat>
          <c:val>
            <c:numRef>
              <c:f>'ICOMI 2024 MAR Y SEP'!$D$5:$W$5</c:f>
              <c:numCache>
                <c:formatCode>General</c:formatCode>
                <c:ptCount val="20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08C-EA4C-B87A-0AE53CA423EF}"/>
            </c:ext>
          </c:extLst>
        </c:ser>
        <c:ser>
          <c:idx val="3"/>
          <c:order val="3"/>
          <c:tx>
            <c:strRef>
              <c:f>'ICOMI 2024 MAR Y SEP'!$C$6</c:f>
              <c:strCache>
                <c:ptCount val="1"/>
                <c:pt idx="0">
                  <c:v>Alto</c:v>
                </c:pt>
              </c:strCache>
            </c:strRef>
          </c:tx>
          <c:spPr>
            <a:solidFill>
              <a:srgbClr val="F1AE33"/>
            </a:solidFill>
            <a:ln>
              <a:solidFill>
                <a:schemeClr val="tx1"/>
              </a:solidFill>
            </a:ln>
            <a:effectLst/>
          </c:spPr>
          <c:dLbls>
            <c:dLbl>
              <c:idx val="0"/>
              <c:layout>
                <c:manualLayout>
                  <c:x val="0.39298867114617758"/>
                  <c:y val="-0.1306439874190869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08C-EA4C-B87A-0AE53CA423EF}"/>
                </c:ext>
              </c:extLst>
            </c:dLbl>
            <c:dLbl>
              <c:idx val="1"/>
              <c:layout>
                <c:manualLayout>
                  <c:x val="0.38296000088940046"/>
                  <c:y val="-0.12700962814923067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366-C644-A7EF-FACB3D4FD3A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cat>
            <c:strRef>
              <c:f>'ICOMI 2024 MAR Y SEP'!$D$2:$W$2</c:f>
              <c:strCache>
                <c:ptCount val="19"/>
                <c:pt idx="1">
                  <c:v>E1</c:v>
                </c:pt>
                <c:pt idx="2">
                  <c:v>E2</c:v>
                </c:pt>
                <c:pt idx="3">
                  <c:v>E3</c:v>
                </c:pt>
                <c:pt idx="4">
                  <c:v>E4</c:v>
                </c:pt>
                <c:pt idx="5">
                  <c:v>E5</c:v>
                </c:pt>
                <c:pt idx="6">
                  <c:v>E6</c:v>
                </c:pt>
                <c:pt idx="7">
                  <c:v>E7</c:v>
                </c:pt>
                <c:pt idx="8">
                  <c:v>E8</c:v>
                </c:pt>
                <c:pt idx="9">
                  <c:v>E9</c:v>
                </c:pt>
                <c:pt idx="10">
                  <c:v>E10</c:v>
                </c:pt>
                <c:pt idx="11">
                  <c:v>E11</c:v>
                </c:pt>
                <c:pt idx="12">
                  <c:v>E12</c:v>
                </c:pt>
                <c:pt idx="13">
                  <c:v>E13</c:v>
                </c:pt>
                <c:pt idx="14">
                  <c:v>E14</c:v>
                </c:pt>
                <c:pt idx="15">
                  <c:v>E15</c:v>
                </c:pt>
                <c:pt idx="16">
                  <c:v>E16</c:v>
                </c:pt>
                <c:pt idx="17">
                  <c:v>E17</c:v>
                </c:pt>
                <c:pt idx="18">
                  <c:v>E18</c:v>
                </c:pt>
              </c:strCache>
            </c:strRef>
          </c:cat>
          <c:val>
            <c:numRef>
              <c:f>'ICOMI 2024 MAR Y SEP'!$D$6:$W$6</c:f>
              <c:numCache>
                <c:formatCode>General</c:formatCode>
                <c:ptCount val="20"/>
                <c:pt idx="0">
                  <c:v>0.8</c:v>
                </c:pt>
                <c:pt idx="1">
                  <c:v>0.8</c:v>
                </c:pt>
                <c:pt idx="2">
                  <c:v>0.8</c:v>
                </c:pt>
                <c:pt idx="3">
                  <c:v>0.8</c:v>
                </c:pt>
                <c:pt idx="4">
                  <c:v>0.8</c:v>
                </c:pt>
                <c:pt idx="5">
                  <c:v>0.8</c:v>
                </c:pt>
                <c:pt idx="6">
                  <c:v>0.8</c:v>
                </c:pt>
                <c:pt idx="7">
                  <c:v>0.8</c:v>
                </c:pt>
                <c:pt idx="8">
                  <c:v>0.8</c:v>
                </c:pt>
                <c:pt idx="9">
                  <c:v>0.8</c:v>
                </c:pt>
                <c:pt idx="10">
                  <c:v>0.8</c:v>
                </c:pt>
                <c:pt idx="11">
                  <c:v>0.8</c:v>
                </c:pt>
                <c:pt idx="12">
                  <c:v>0.8</c:v>
                </c:pt>
                <c:pt idx="13">
                  <c:v>0.8</c:v>
                </c:pt>
                <c:pt idx="14">
                  <c:v>0.8</c:v>
                </c:pt>
                <c:pt idx="15">
                  <c:v>0.8</c:v>
                </c:pt>
                <c:pt idx="16">
                  <c:v>0.8</c:v>
                </c:pt>
                <c:pt idx="17">
                  <c:v>0.8</c:v>
                </c:pt>
                <c:pt idx="18">
                  <c:v>0.8</c:v>
                </c:pt>
                <c:pt idx="19">
                  <c:v>0.8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08C-EA4C-B87A-0AE53CA423EF}"/>
            </c:ext>
          </c:extLst>
        </c:ser>
        <c:ser>
          <c:idx val="4"/>
          <c:order val="4"/>
          <c:tx>
            <c:strRef>
              <c:f>'ICOMI 2024 MAR Y SEP'!$C$7</c:f>
              <c:strCache>
                <c:ptCount val="1"/>
                <c:pt idx="0">
                  <c:v>Medio</c:v>
                </c:pt>
              </c:strCache>
            </c:strRef>
          </c:tx>
          <c:spPr>
            <a:solidFill>
              <a:srgbClr val="F6DF31"/>
            </a:solidFill>
            <a:ln>
              <a:solidFill>
                <a:schemeClr val="tx1"/>
              </a:solidFill>
            </a:ln>
            <a:effectLst/>
          </c:spPr>
          <c:dLbls>
            <c:dLbl>
              <c:idx val="0"/>
              <c:layout>
                <c:manualLayout>
                  <c:x val="0.38718095679426362"/>
                  <c:y val="-8.9817741350622274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08C-EA4C-B87A-0AE53CA423EF}"/>
                </c:ext>
              </c:extLst>
            </c:dLbl>
            <c:dLbl>
              <c:idx val="1"/>
              <c:layout>
                <c:manualLayout>
                  <c:x val="0.37328929379623377"/>
                  <c:y val="-8.1941695580148813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366-C644-A7EF-FACB3D4FD3A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cat>
            <c:strRef>
              <c:f>'ICOMI 2024 MAR Y SEP'!$D$2:$W$2</c:f>
              <c:strCache>
                <c:ptCount val="19"/>
                <c:pt idx="1">
                  <c:v>E1</c:v>
                </c:pt>
                <c:pt idx="2">
                  <c:v>E2</c:v>
                </c:pt>
                <c:pt idx="3">
                  <c:v>E3</c:v>
                </c:pt>
                <c:pt idx="4">
                  <c:v>E4</c:v>
                </c:pt>
                <c:pt idx="5">
                  <c:v>E5</c:v>
                </c:pt>
                <c:pt idx="6">
                  <c:v>E6</c:v>
                </c:pt>
                <c:pt idx="7">
                  <c:v>E7</c:v>
                </c:pt>
                <c:pt idx="8">
                  <c:v>E8</c:v>
                </c:pt>
                <c:pt idx="9">
                  <c:v>E9</c:v>
                </c:pt>
                <c:pt idx="10">
                  <c:v>E10</c:v>
                </c:pt>
                <c:pt idx="11">
                  <c:v>E11</c:v>
                </c:pt>
                <c:pt idx="12">
                  <c:v>E12</c:v>
                </c:pt>
                <c:pt idx="13">
                  <c:v>E13</c:v>
                </c:pt>
                <c:pt idx="14">
                  <c:v>E14</c:v>
                </c:pt>
                <c:pt idx="15">
                  <c:v>E15</c:v>
                </c:pt>
                <c:pt idx="16">
                  <c:v>E16</c:v>
                </c:pt>
                <c:pt idx="17">
                  <c:v>E17</c:v>
                </c:pt>
                <c:pt idx="18">
                  <c:v>E18</c:v>
                </c:pt>
              </c:strCache>
            </c:strRef>
          </c:cat>
          <c:val>
            <c:numRef>
              <c:f>'ICOMI 2024 MAR Y SEP'!$D$7:$W$7</c:f>
              <c:numCache>
                <c:formatCode>General</c:formatCode>
                <c:ptCount val="20"/>
                <c:pt idx="0">
                  <c:v>0.6</c:v>
                </c:pt>
                <c:pt idx="1">
                  <c:v>0.6</c:v>
                </c:pt>
                <c:pt idx="2">
                  <c:v>0.6</c:v>
                </c:pt>
                <c:pt idx="3">
                  <c:v>0.6</c:v>
                </c:pt>
                <c:pt idx="4">
                  <c:v>0.6</c:v>
                </c:pt>
                <c:pt idx="5">
                  <c:v>0.6</c:v>
                </c:pt>
                <c:pt idx="6">
                  <c:v>0.6</c:v>
                </c:pt>
                <c:pt idx="7">
                  <c:v>0.6</c:v>
                </c:pt>
                <c:pt idx="8">
                  <c:v>0.6</c:v>
                </c:pt>
                <c:pt idx="9">
                  <c:v>0.6</c:v>
                </c:pt>
                <c:pt idx="10">
                  <c:v>0.6</c:v>
                </c:pt>
                <c:pt idx="11">
                  <c:v>0.6</c:v>
                </c:pt>
                <c:pt idx="12">
                  <c:v>0.6</c:v>
                </c:pt>
                <c:pt idx="13">
                  <c:v>0.6</c:v>
                </c:pt>
                <c:pt idx="14">
                  <c:v>0.6</c:v>
                </c:pt>
                <c:pt idx="15">
                  <c:v>0.6</c:v>
                </c:pt>
                <c:pt idx="16">
                  <c:v>0.6</c:v>
                </c:pt>
                <c:pt idx="17">
                  <c:v>0.6</c:v>
                </c:pt>
                <c:pt idx="18">
                  <c:v>0.6</c:v>
                </c:pt>
                <c:pt idx="19">
                  <c:v>0.6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08C-EA4C-B87A-0AE53CA423EF}"/>
            </c:ext>
          </c:extLst>
        </c:ser>
        <c:ser>
          <c:idx val="5"/>
          <c:order val="5"/>
          <c:tx>
            <c:strRef>
              <c:f>'ICOMI 2024 MAR Y SEP'!$C$8</c:f>
              <c:strCache>
                <c:ptCount val="1"/>
                <c:pt idx="0">
                  <c:v>Bajo</c:v>
                </c:pt>
              </c:strCache>
            </c:strRef>
          </c:tx>
          <c:spPr>
            <a:solidFill>
              <a:srgbClr val="91BB4D"/>
            </a:solidFill>
            <a:ln>
              <a:solidFill>
                <a:schemeClr val="tx1"/>
              </a:solidFill>
            </a:ln>
            <a:effectLst/>
          </c:spPr>
          <c:dLbls>
            <c:dLbl>
              <c:idx val="0"/>
              <c:layout>
                <c:manualLayout>
                  <c:x val="0.39492457593014874"/>
                  <c:y val="-6.5321993709543447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08C-EA4C-B87A-0AE53CA423EF}"/>
                </c:ext>
              </c:extLst>
            </c:dLbl>
            <c:dLbl>
              <c:idx val="1"/>
              <c:layout>
                <c:manualLayout>
                  <c:x val="0.381025859470767"/>
                  <c:y val="-4.9165017348089292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366-C644-A7EF-FACB3D4FD3A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cat>
            <c:strRef>
              <c:f>'ICOMI 2024 MAR Y SEP'!$D$2:$W$2</c:f>
              <c:strCache>
                <c:ptCount val="19"/>
                <c:pt idx="1">
                  <c:v>E1</c:v>
                </c:pt>
                <c:pt idx="2">
                  <c:v>E2</c:v>
                </c:pt>
                <c:pt idx="3">
                  <c:v>E3</c:v>
                </c:pt>
                <c:pt idx="4">
                  <c:v>E4</c:v>
                </c:pt>
                <c:pt idx="5">
                  <c:v>E5</c:v>
                </c:pt>
                <c:pt idx="6">
                  <c:v>E6</c:v>
                </c:pt>
                <c:pt idx="7">
                  <c:v>E7</c:v>
                </c:pt>
                <c:pt idx="8">
                  <c:v>E8</c:v>
                </c:pt>
                <c:pt idx="9">
                  <c:v>E9</c:v>
                </c:pt>
                <c:pt idx="10">
                  <c:v>E10</c:v>
                </c:pt>
                <c:pt idx="11">
                  <c:v>E11</c:v>
                </c:pt>
                <c:pt idx="12">
                  <c:v>E12</c:v>
                </c:pt>
                <c:pt idx="13">
                  <c:v>E13</c:v>
                </c:pt>
                <c:pt idx="14">
                  <c:v>E14</c:v>
                </c:pt>
                <c:pt idx="15">
                  <c:v>E15</c:v>
                </c:pt>
                <c:pt idx="16">
                  <c:v>E16</c:v>
                </c:pt>
                <c:pt idx="17">
                  <c:v>E17</c:v>
                </c:pt>
                <c:pt idx="18">
                  <c:v>E18</c:v>
                </c:pt>
              </c:strCache>
            </c:strRef>
          </c:cat>
          <c:val>
            <c:numRef>
              <c:f>'ICOMI 2024 MAR Y SEP'!$D$8:$W$8</c:f>
              <c:numCache>
                <c:formatCode>General</c:formatCode>
                <c:ptCount val="20"/>
                <c:pt idx="0">
                  <c:v>0.4</c:v>
                </c:pt>
                <c:pt idx="1">
                  <c:v>0.4</c:v>
                </c:pt>
                <c:pt idx="2">
                  <c:v>0.4</c:v>
                </c:pt>
                <c:pt idx="3">
                  <c:v>0.4</c:v>
                </c:pt>
                <c:pt idx="4">
                  <c:v>0.4</c:v>
                </c:pt>
                <c:pt idx="5">
                  <c:v>0.4</c:v>
                </c:pt>
                <c:pt idx="6">
                  <c:v>0.4</c:v>
                </c:pt>
                <c:pt idx="7">
                  <c:v>0.4</c:v>
                </c:pt>
                <c:pt idx="8">
                  <c:v>0.4</c:v>
                </c:pt>
                <c:pt idx="9">
                  <c:v>0.4</c:v>
                </c:pt>
                <c:pt idx="10">
                  <c:v>0.4</c:v>
                </c:pt>
                <c:pt idx="11">
                  <c:v>0.4</c:v>
                </c:pt>
                <c:pt idx="12">
                  <c:v>0.4</c:v>
                </c:pt>
                <c:pt idx="13">
                  <c:v>0.4</c:v>
                </c:pt>
                <c:pt idx="14">
                  <c:v>0.4</c:v>
                </c:pt>
                <c:pt idx="15">
                  <c:v>0.4</c:v>
                </c:pt>
                <c:pt idx="16">
                  <c:v>0.4</c:v>
                </c:pt>
                <c:pt idx="17">
                  <c:v>0.4</c:v>
                </c:pt>
                <c:pt idx="18">
                  <c:v>0.4</c:v>
                </c:pt>
                <c:pt idx="19">
                  <c:v>0.4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308C-EA4C-B87A-0AE53CA423EF}"/>
            </c:ext>
          </c:extLst>
        </c:ser>
        <c:ser>
          <c:idx val="6"/>
          <c:order val="6"/>
          <c:tx>
            <c:strRef>
              <c:f>'ICOMI 2024 MAR Y SEP'!$C$9</c:f>
              <c:strCache>
                <c:ptCount val="1"/>
                <c:pt idx="0">
                  <c:v>Ninguno</c:v>
                </c:pt>
              </c:strCache>
            </c:strRef>
          </c:tx>
          <c:spPr>
            <a:solidFill>
              <a:srgbClr val="429FDC"/>
            </a:solidFill>
            <a:ln>
              <a:solidFill>
                <a:schemeClr val="tx1"/>
              </a:solidFill>
            </a:ln>
            <a:effectLst/>
          </c:spPr>
          <c:dLbls>
            <c:dLbl>
              <c:idx val="0"/>
              <c:layout>
                <c:manualLayout>
                  <c:x val="0.38719360613204479"/>
                  <c:y val="-2.0413065682914941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08C-EA4C-B87A-0AE53CA423EF}"/>
                </c:ext>
              </c:extLst>
            </c:dLbl>
            <c:dLbl>
              <c:idx val="1"/>
              <c:layout>
                <c:manualLayout>
                  <c:x val="0.37135515237760047"/>
                  <c:y val="-2.0485423895037203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366-C644-A7EF-FACB3D4FD3A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cat>
            <c:strRef>
              <c:f>'ICOMI 2024 MAR Y SEP'!$D$2:$W$2</c:f>
              <c:strCache>
                <c:ptCount val="19"/>
                <c:pt idx="1">
                  <c:v>E1</c:v>
                </c:pt>
                <c:pt idx="2">
                  <c:v>E2</c:v>
                </c:pt>
                <c:pt idx="3">
                  <c:v>E3</c:v>
                </c:pt>
                <c:pt idx="4">
                  <c:v>E4</c:v>
                </c:pt>
                <c:pt idx="5">
                  <c:v>E5</c:v>
                </c:pt>
                <c:pt idx="6">
                  <c:v>E6</c:v>
                </c:pt>
                <c:pt idx="7">
                  <c:v>E7</c:v>
                </c:pt>
                <c:pt idx="8">
                  <c:v>E8</c:v>
                </c:pt>
                <c:pt idx="9">
                  <c:v>E9</c:v>
                </c:pt>
                <c:pt idx="10">
                  <c:v>E10</c:v>
                </c:pt>
                <c:pt idx="11">
                  <c:v>E11</c:v>
                </c:pt>
                <c:pt idx="12">
                  <c:v>E12</c:v>
                </c:pt>
                <c:pt idx="13">
                  <c:v>E13</c:v>
                </c:pt>
                <c:pt idx="14">
                  <c:v>E14</c:v>
                </c:pt>
                <c:pt idx="15">
                  <c:v>E15</c:v>
                </c:pt>
                <c:pt idx="16">
                  <c:v>E16</c:v>
                </c:pt>
                <c:pt idx="17">
                  <c:v>E17</c:v>
                </c:pt>
                <c:pt idx="18">
                  <c:v>E18</c:v>
                </c:pt>
              </c:strCache>
            </c:strRef>
          </c:cat>
          <c:val>
            <c:numRef>
              <c:f>'ICOMI 2024 MAR Y SEP'!$D$9:$W$9</c:f>
              <c:numCache>
                <c:formatCode>General</c:formatCode>
                <c:ptCount val="20"/>
                <c:pt idx="0">
                  <c:v>0.2</c:v>
                </c:pt>
                <c:pt idx="1">
                  <c:v>0.2</c:v>
                </c:pt>
                <c:pt idx="2">
                  <c:v>0.2</c:v>
                </c:pt>
                <c:pt idx="3">
                  <c:v>0.2</c:v>
                </c:pt>
                <c:pt idx="4">
                  <c:v>0.2</c:v>
                </c:pt>
                <c:pt idx="5">
                  <c:v>0.2</c:v>
                </c:pt>
                <c:pt idx="6">
                  <c:v>0.2</c:v>
                </c:pt>
                <c:pt idx="7">
                  <c:v>0.2</c:v>
                </c:pt>
                <c:pt idx="8">
                  <c:v>0.2</c:v>
                </c:pt>
                <c:pt idx="9">
                  <c:v>0.2</c:v>
                </c:pt>
                <c:pt idx="10">
                  <c:v>0.2</c:v>
                </c:pt>
                <c:pt idx="11">
                  <c:v>0.2</c:v>
                </c:pt>
                <c:pt idx="12">
                  <c:v>0.2</c:v>
                </c:pt>
                <c:pt idx="13">
                  <c:v>0.2</c:v>
                </c:pt>
                <c:pt idx="14">
                  <c:v>0.2</c:v>
                </c:pt>
                <c:pt idx="15">
                  <c:v>0.2</c:v>
                </c:pt>
                <c:pt idx="16">
                  <c:v>0.2</c:v>
                </c:pt>
                <c:pt idx="17">
                  <c:v>0.2</c:v>
                </c:pt>
                <c:pt idx="18">
                  <c:v>0.2</c:v>
                </c:pt>
                <c:pt idx="19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308C-EA4C-B87A-0AE53CA423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05911151"/>
        <c:axId val="1800881743"/>
      </c:areaChart>
      <c:barChart>
        <c:barDir val="col"/>
        <c:grouping val="clustered"/>
        <c:varyColors val="0"/>
        <c:ser>
          <c:idx val="0"/>
          <c:order val="0"/>
          <c:tx>
            <c:strRef>
              <c:f>'ICOMI 2024 MAR Y SEP'!$C$3</c:f>
              <c:strCache>
                <c:ptCount val="1"/>
                <c:pt idx="0">
                  <c:v>VALOR ICOMI Semestre I - Campaña 2 Marzo 2024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-1.5487238271770546E-2"/>
                  <c:y val="-7.4847253150329831E-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366-C644-A7EF-FACB3D4FD3AA}"/>
                </c:ext>
              </c:extLst>
            </c:dLbl>
            <c:dLbl>
              <c:idx val="2"/>
              <c:layout>
                <c:manualLayout>
                  <c:x val="-1.7423143055741899E-2"/>
                  <c:y val="4.082624606846465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308C-EA4C-B87A-0AE53CA423EF}"/>
                </c:ext>
              </c:extLst>
            </c:dLbl>
            <c:dLbl>
              <c:idx val="3"/>
              <c:layout>
                <c:manualLayout>
                  <c:x val="-3.8718095679426716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308C-EA4C-B87A-0AE53CA423EF}"/>
                </c:ext>
              </c:extLst>
            </c:dLbl>
            <c:dLbl>
              <c:idx val="4"/>
              <c:layout>
                <c:manualLayout>
                  <c:x val="5.8267883919975718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308C-EA4C-B87A-0AE53CA423EF}"/>
                </c:ext>
              </c:extLst>
            </c:dLbl>
            <c:dLbl>
              <c:idx val="5"/>
              <c:layout>
                <c:manualLayout>
                  <c:x val="0"/>
                  <c:y val="-4.111555900163653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308C-EA4C-B87A-0AE53CA423EF}"/>
                </c:ext>
              </c:extLst>
            </c:dLbl>
            <c:dLbl>
              <c:idx val="8"/>
              <c:layout>
                <c:manualLayout>
                  <c:x val="-7.7372409009958303E-3"/>
                  <c:y val="7.5377654067241628E-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308C-EA4C-B87A-0AE53CA423EF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366-C644-A7EF-FACB3D4FD3AA}"/>
                </c:ext>
              </c:extLst>
            </c:dLbl>
            <c:dLbl>
              <c:idx val="10"/>
              <c:layout>
                <c:manualLayout>
                  <c:x val="-7.769051189330166E-3"/>
                  <c:y val="-3.7688827033620814E-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308C-EA4C-B87A-0AE53CA423EF}"/>
                </c:ext>
              </c:extLst>
            </c:dLbl>
            <c:dLbl>
              <c:idx val="11"/>
              <c:layout>
                <c:manualLayout>
                  <c:x val="-9.6788919620143053E-3"/>
                  <c:y val="-1.236348096624801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08C-EA4C-B87A-0AE53CA423EF}"/>
                </c:ext>
              </c:extLst>
            </c:dLbl>
            <c:dLbl>
              <c:idx val="12"/>
              <c:layout>
                <c:manualLayout>
                  <c:x val="5.8521754490334288E-3"/>
                  <c:y val="-4.111555900163690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308C-EA4C-B87A-0AE53CA423EF}"/>
                </c:ext>
              </c:extLst>
            </c:dLbl>
            <c:dLbl>
              <c:idx val="13"/>
              <c:layout>
                <c:manualLayout>
                  <c:x val="0"/>
                  <c:y val="4.111555900163653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308C-EA4C-B87A-0AE53CA423EF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/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6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eparator>, 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cat>
            <c:strRef>
              <c:f>'ICOMI 2024 MAR Y SEP'!$D$2:$W$2</c:f>
              <c:strCache>
                <c:ptCount val="19"/>
                <c:pt idx="1">
                  <c:v>E1</c:v>
                </c:pt>
                <c:pt idx="2">
                  <c:v>E2</c:v>
                </c:pt>
                <c:pt idx="3">
                  <c:v>E3</c:v>
                </c:pt>
                <c:pt idx="4">
                  <c:v>E4</c:v>
                </c:pt>
                <c:pt idx="5">
                  <c:v>E5</c:v>
                </c:pt>
                <c:pt idx="6">
                  <c:v>E6</c:v>
                </c:pt>
                <c:pt idx="7">
                  <c:v>E7</c:v>
                </c:pt>
                <c:pt idx="8">
                  <c:v>E8</c:v>
                </c:pt>
                <c:pt idx="9">
                  <c:v>E9</c:v>
                </c:pt>
                <c:pt idx="10">
                  <c:v>E10</c:v>
                </c:pt>
                <c:pt idx="11">
                  <c:v>E11</c:v>
                </c:pt>
                <c:pt idx="12">
                  <c:v>E12</c:v>
                </c:pt>
                <c:pt idx="13">
                  <c:v>E13</c:v>
                </c:pt>
                <c:pt idx="14">
                  <c:v>E14</c:v>
                </c:pt>
                <c:pt idx="15">
                  <c:v>E15</c:v>
                </c:pt>
                <c:pt idx="16">
                  <c:v>E16</c:v>
                </c:pt>
                <c:pt idx="17">
                  <c:v>E17</c:v>
                </c:pt>
                <c:pt idx="18">
                  <c:v>E18</c:v>
                </c:pt>
              </c:strCache>
            </c:strRef>
          </c:cat>
          <c:val>
            <c:numRef>
              <c:f>'ICOMI 2024 MAR Y SEP'!$D$3:$W$3</c:f>
              <c:numCache>
                <c:formatCode>0.00</c:formatCode>
                <c:ptCount val="20"/>
                <c:pt idx="1">
                  <c:v>5.8753330775920314E-2</c:v>
                </c:pt>
                <c:pt idx="2">
                  <c:v>0.24216668634311345</c:v>
                </c:pt>
                <c:pt idx="3">
                  <c:v>0.26856190729285428</c:v>
                </c:pt>
                <c:pt idx="4">
                  <c:v>0.22175037008876863</c:v>
                </c:pt>
                <c:pt idx="5">
                  <c:v>0.18245975152256516</c:v>
                </c:pt>
                <c:pt idx="6">
                  <c:v>0.19645993095009565</c:v>
                </c:pt>
                <c:pt idx="7">
                  <c:v>0.78499999999999914</c:v>
                </c:pt>
                <c:pt idx="8">
                  <c:v>0.24742053372256748</c:v>
                </c:pt>
                <c:pt idx="9">
                  <c:v>0.23995892768389493</c:v>
                </c:pt>
                <c:pt idx="10">
                  <c:v>0.35875436120866216</c:v>
                </c:pt>
                <c:pt idx="11">
                  <c:v>0.36774867295829128</c:v>
                </c:pt>
                <c:pt idx="12">
                  <c:v>0.47962371952435867</c:v>
                </c:pt>
                <c:pt idx="13">
                  <c:v>0.10450359868636995</c:v>
                </c:pt>
                <c:pt idx="14">
                  <c:v>0.5502587778704271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308C-EA4C-B87A-0AE53CA423EF}"/>
            </c:ext>
          </c:extLst>
        </c:ser>
        <c:ser>
          <c:idx val="1"/>
          <c:order val="1"/>
          <c:tx>
            <c:strRef>
              <c:f>'ICOMI 2024 MAR Y SEP'!$C$4</c:f>
              <c:strCache>
                <c:ptCount val="1"/>
                <c:pt idx="0">
                  <c:v>VALOR ICOMI  Semestre II - Campaña 1 Septiembre</c:v>
                </c:pt>
              </c:strCache>
            </c:strRef>
          </c:tx>
          <c:spPr>
            <a:solidFill>
              <a:schemeClr val="bg1"/>
            </a:solidFill>
            <a:ln>
              <a:solidFill>
                <a:schemeClr val="tx1"/>
              </a:solidFill>
            </a:ln>
            <a:effectLst/>
          </c:spPr>
          <c:invertIfNegative val="0"/>
          <c:dLbls>
            <c:dLbl>
              <c:idx val="1"/>
              <c:layout>
                <c:manualLayout>
                  <c:x val="7.7436191358852728E-3"/>
                  <c:y val="2.376280401087253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308C-EA4C-B87A-0AE53CA423EF}"/>
                </c:ext>
              </c:extLst>
            </c:dLbl>
            <c:dLbl>
              <c:idx val="2"/>
              <c:layout>
                <c:manualLayout>
                  <c:x val="9.6795239198565908E-3"/>
                  <c:y val="5.910483151297492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308C-EA4C-B87A-0AE53CA423EF}"/>
                </c:ext>
              </c:extLst>
            </c:dLbl>
            <c:dLbl>
              <c:idx val="3"/>
              <c:layout>
                <c:manualLayout>
                  <c:x val="1.1615428703827873E-2"/>
                  <c:y val="1.013712475214932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308C-EA4C-B87A-0AE53CA423EF}"/>
                </c:ext>
              </c:extLst>
            </c:dLbl>
            <c:dLbl>
              <c:idx val="4"/>
              <c:layout>
                <c:manualLayout>
                  <c:x val="1.9359047839712827E-3"/>
                  <c:y val="7.841853910189973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308C-EA4C-B87A-0AE53CA423EF}"/>
                </c:ext>
              </c:extLst>
            </c:dLbl>
            <c:dLbl>
              <c:idx val="5"/>
              <c:layout>
                <c:manualLayout>
                  <c:x val="7.7436191358852017E-3"/>
                  <c:y val="2.338765260014959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308C-EA4C-B87A-0AE53CA423EF}"/>
                </c:ext>
              </c:extLst>
            </c:dLbl>
            <c:dLbl>
              <c:idx val="6"/>
              <c:layout>
                <c:manualLayout>
                  <c:x val="5.807714351913954E-3"/>
                  <c:y val="1.909028836831309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308C-EA4C-B87A-0AE53CA423EF}"/>
                </c:ext>
              </c:extLst>
            </c:dLbl>
            <c:dLbl>
              <c:idx val="7"/>
              <c:layout>
                <c:manualLayout>
                  <c:x val="5.8077143519138837E-3"/>
                  <c:y val="2.624838302348248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308C-EA4C-B87A-0AE53CA423EF}"/>
                </c:ext>
              </c:extLst>
            </c:dLbl>
            <c:dLbl>
              <c:idx val="8"/>
              <c:layout>
                <c:manualLayout>
                  <c:x val="5.8267883919975718E-3"/>
                  <c:y val="6.356076928182125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308C-EA4C-B87A-0AE53CA423EF}"/>
                </c:ext>
              </c:extLst>
            </c:dLbl>
            <c:dLbl>
              <c:idx val="9"/>
              <c:layout>
                <c:manualLayout>
                  <c:x val="-1.9740730856668601E-3"/>
                  <c:y val="1.070817503573330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308C-EA4C-B87A-0AE53CA423EF}"/>
                </c:ext>
              </c:extLst>
            </c:dLbl>
            <c:dLbl>
              <c:idx val="10"/>
              <c:layout>
                <c:manualLayout>
                  <c:x val="7.7436641322940949E-3"/>
                  <c:y val="8.88549316818044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308C-EA4C-B87A-0AE53CA423EF}"/>
                </c:ext>
              </c:extLst>
            </c:dLbl>
            <c:dLbl>
              <c:idx val="11"/>
              <c:layout>
                <c:manualLayout>
                  <c:x val="9.6759862145221615E-3"/>
                  <c:y val="8.208543295169245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308C-EA4C-B87A-0AE53CA423EF}"/>
                </c:ext>
              </c:extLst>
            </c:dLbl>
            <c:dLbl>
              <c:idx val="12"/>
              <c:layout>
                <c:manualLayout>
                  <c:x val="9.6795239198565908E-3"/>
                  <c:y val="1.085913852120264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308C-EA4C-B87A-0AE53CA423EF}"/>
                </c:ext>
              </c:extLst>
            </c:dLbl>
            <c:dLbl>
              <c:idx val="13"/>
              <c:layout>
                <c:manualLayout>
                  <c:x val="0"/>
                  <c:y val="4.569978195803946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308C-EA4C-B87A-0AE53CA423EF}"/>
                </c:ext>
              </c:extLst>
            </c:dLbl>
            <c:dLbl>
              <c:idx val="14"/>
              <c:layout>
                <c:manualLayout>
                  <c:x val="9.6795239198565908E-3"/>
                  <c:y val="9.578094500865349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308C-EA4C-B87A-0AE53CA423EF}"/>
                </c:ext>
              </c:extLst>
            </c:dLbl>
            <c:dLbl>
              <c:idx val="15"/>
              <c:layout>
                <c:manualLayout>
                  <c:x val="0"/>
                  <c:y val="7.758272619026113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308C-EA4C-B87A-0AE53CA423EF}"/>
                </c:ext>
              </c:extLst>
            </c:dLbl>
            <c:dLbl>
              <c:idx val="16"/>
              <c:layout>
                <c:manualLayout>
                  <c:x val="-1.4196471083610942E-16"/>
                  <c:y val="5.211614970566527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308C-EA4C-B87A-0AE53CA423EF}"/>
                </c:ext>
              </c:extLst>
            </c:dLbl>
            <c:dLbl>
              <c:idx val="17"/>
              <c:layout>
                <c:manualLayout>
                  <c:x val="-1.9098407726842808E-3"/>
                  <c:y val="4.096987395005592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308C-EA4C-B87A-0AE53CA423EF}"/>
                </c:ext>
              </c:extLst>
            </c:dLbl>
            <c:dLbl>
              <c:idx val="18"/>
              <c:layout>
                <c:manualLayout>
                  <c:x val="-1.5487238271770546E-2"/>
                  <c:y val="7.049438976656313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308C-EA4C-B87A-0AE53CA423EF}"/>
                </c:ext>
              </c:extLst>
            </c:dLbl>
            <c:numFmt formatCode="#,##0.00" sourceLinked="0"/>
            <c:spPr>
              <a:solidFill>
                <a:sysClr val="window" lastClr="FFFFFF"/>
              </a:solidFill>
              <a:ln>
                <a:solidFill>
                  <a:sysClr val="windowText" lastClr="000000"/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6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eparator>, 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cat>
            <c:strRef>
              <c:f>'ICOMI 2024 MAR Y SEP'!$D$2:$W$2</c:f>
              <c:strCache>
                <c:ptCount val="19"/>
                <c:pt idx="1">
                  <c:v>E1</c:v>
                </c:pt>
                <c:pt idx="2">
                  <c:v>E2</c:v>
                </c:pt>
                <c:pt idx="3">
                  <c:v>E3</c:v>
                </c:pt>
                <c:pt idx="4">
                  <c:v>E4</c:v>
                </c:pt>
                <c:pt idx="5">
                  <c:v>E5</c:v>
                </c:pt>
                <c:pt idx="6">
                  <c:v>E6</c:v>
                </c:pt>
                <c:pt idx="7">
                  <c:v>E7</c:v>
                </c:pt>
                <c:pt idx="8">
                  <c:v>E8</c:v>
                </c:pt>
                <c:pt idx="9">
                  <c:v>E9</c:v>
                </c:pt>
                <c:pt idx="10">
                  <c:v>E10</c:v>
                </c:pt>
                <c:pt idx="11">
                  <c:v>E11</c:v>
                </c:pt>
                <c:pt idx="12">
                  <c:v>E12</c:v>
                </c:pt>
                <c:pt idx="13">
                  <c:v>E13</c:v>
                </c:pt>
                <c:pt idx="14">
                  <c:v>E14</c:v>
                </c:pt>
                <c:pt idx="15">
                  <c:v>E15</c:v>
                </c:pt>
                <c:pt idx="16">
                  <c:v>E16</c:v>
                </c:pt>
                <c:pt idx="17">
                  <c:v>E17</c:v>
                </c:pt>
                <c:pt idx="18">
                  <c:v>E18</c:v>
                </c:pt>
              </c:strCache>
            </c:strRef>
          </c:cat>
          <c:val>
            <c:numRef>
              <c:f>'ICOMI 2024 MAR Y SEP'!$D$4:$W$4</c:f>
              <c:numCache>
                <c:formatCode>0.00</c:formatCode>
                <c:ptCount val="20"/>
                <c:pt idx="1">
                  <c:v>4.7205769510725172E-2</c:v>
                </c:pt>
                <c:pt idx="2">
                  <c:v>0.15914619740450278</c:v>
                </c:pt>
                <c:pt idx="3">
                  <c:v>0.29511914363914971</c:v>
                </c:pt>
                <c:pt idx="4">
                  <c:v>0.14341548108029953</c:v>
                </c:pt>
                <c:pt idx="5">
                  <c:v>0.16203931052555789</c:v>
                </c:pt>
                <c:pt idx="6">
                  <c:v>0.13835190604539507</c:v>
                </c:pt>
                <c:pt idx="7">
                  <c:v>0.44087127537456211</c:v>
                </c:pt>
                <c:pt idx="8">
                  <c:v>0.14089329426114713</c:v>
                </c:pt>
                <c:pt idx="9">
                  <c:v>0.2361866997733498</c:v>
                </c:pt>
                <c:pt idx="10">
                  <c:v>0.33562646262987295</c:v>
                </c:pt>
                <c:pt idx="11">
                  <c:v>0.44299415383581225</c:v>
                </c:pt>
                <c:pt idx="12">
                  <c:v>0.20623778638577664</c:v>
                </c:pt>
                <c:pt idx="13">
                  <c:v>0.41110648904035096</c:v>
                </c:pt>
                <c:pt idx="14">
                  <c:v>0.43652779881943787</c:v>
                </c:pt>
                <c:pt idx="15">
                  <c:v>0.16380855185616588</c:v>
                </c:pt>
                <c:pt idx="16">
                  <c:v>0.27025952570237444</c:v>
                </c:pt>
                <c:pt idx="17">
                  <c:v>0.17760421690439887</c:v>
                </c:pt>
                <c:pt idx="18">
                  <c:v>0.32074429739137938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308C-EA4C-B87A-0AE53CA423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805911151"/>
        <c:axId val="1800881743"/>
      </c:barChart>
      <c:catAx>
        <c:axId val="180591115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MX" b="1">
                    <a:solidFill>
                      <a:sysClr val="windowText" lastClr="000000"/>
                    </a:solidFill>
                  </a:rPr>
                  <a:t>Estación de Monitoreo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800881743"/>
        <c:crosses val="autoZero"/>
        <c:auto val="1"/>
        <c:lblAlgn val="ctr"/>
        <c:lblOffset val="100"/>
        <c:noMultiLvlLbl val="0"/>
      </c:catAx>
      <c:valAx>
        <c:axId val="1800881743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8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sz="800" b="1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Calificación del Índice de Contaminación por Minerales _ICOMI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8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80591115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sz="1000" b="1" i="0" u="none" strike="noStrike" kern="1200" spc="0" baseline="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Comportamiento Índice </a:t>
            </a:r>
            <a:r>
              <a:rPr lang="en-US" sz="1000" b="1" i="0" u="none" strike="noStrike" kern="1200" spc="0" baseline="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de Contaminación por Materia Orgánica ICOMO 2024</a:t>
            </a:r>
            <a:endParaRPr lang="es-CO" sz="1000" b="1" i="0" u="none" strike="noStrike" kern="1200" spc="0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areaChart>
        <c:grouping val="standard"/>
        <c:varyColors val="0"/>
        <c:ser>
          <c:idx val="2"/>
          <c:order val="2"/>
          <c:tx>
            <c:strRef>
              <c:f>'ICOMO 2024 MAR Y SEP'!$C$5</c:f>
              <c:strCache>
                <c:ptCount val="1"/>
                <c:pt idx="0">
                  <c:v>Muy Alto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chemeClr val="tx1"/>
              </a:solidFill>
            </a:ln>
            <a:effectLst/>
          </c:spPr>
          <c:dLbls>
            <c:dLbl>
              <c:idx val="0"/>
              <c:layout>
                <c:manualLayout>
                  <c:x val="0.37750143287440702"/>
                  <c:y val="-0.17147023348755153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AAB-D244-910D-8EA39C39BB50}"/>
                </c:ext>
              </c:extLst>
            </c:dLbl>
            <c:dLbl>
              <c:idx val="1"/>
              <c:layout>
                <c:manualLayout>
                  <c:x val="0.36168444528443378"/>
                  <c:y val="-0.15978630638129018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AAB-D244-910D-8EA39C39BB5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eparator>, 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cat>
            <c:strRef>
              <c:f>'ICOMO 2024 MAR Y SEP'!$D$2:$W$2</c:f>
              <c:strCache>
                <c:ptCount val="19"/>
                <c:pt idx="1">
                  <c:v>E1</c:v>
                </c:pt>
                <c:pt idx="2">
                  <c:v>E2</c:v>
                </c:pt>
                <c:pt idx="3">
                  <c:v>E3</c:v>
                </c:pt>
                <c:pt idx="4">
                  <c:v>E4</c:v>
                </c:pt>
                <c:pt idx="5">
                  <c:v>E5</c:v>
                </c:pt>
                <c:pt idx="6">
                  <c:v>E6</c:v>
                </c:pt>
                <c:pt idx="7">
                  <c:v>E7</c:v>
                </c:pt>
                <c:pt idx="8">
                  <c:v>E8</c:v>
                </c:pt>
                <c:pt idx="9">
                  <c:v>E9</c:v>
                </c:pt>
                <c:pt idx="10">
                  <c:v>E10</c:v>
                </c:pt>
                <c:pt idx="11">
                  <c:v>E11</c:v>
                </c:pt>
                <c:pt idx="12">
                  <c:v>E12</c:v>
                </c:pt>
                <c:pt idx="13">
                  <c:v>E13</c:v>
                </c:pt>
                <c:pt idx="14">
                  <c:v>E14</c:v>
                </c:pt>
                <c:pt idx="15">
                  <c:v>E15</c:v>
                </c:pt>
                <c:pt idx="16">
                  <c:v>E16</c:v>
                </c:pt>
                <c:pt idx="17">
                  <c:v>E17</c:v>
                </c:pt>
                <c:pt idx="18">
                  <c:v>E18</c:v>
                </c:pt>
              </c:strCache>
            </c:strRef>
          </c:cat>
          <c:val>
            <c:numRef>
              <c:f>'ICOMO 2024 MAR Y SEP'!$D$5:$W$5</c:f>
              <c:numCache>
                <c:formatCode>General</c:formatCode>
                <c:ptCount val="20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AAB-D244-910D-8EA39C39BB50}"/>
            </c:ext>
          </c:extLst>
        </c:ser>
        <c:ser>
          <c:idx val="3"/>
          <c:order val="3"/>
          <c:tx>
            <c:strRef>
              <c:f>'ICOMO 2024 MAR Y SEP'!$C$6</c:f>
              <c:strCache>
                <c:ptCount val="1"/>
                <c:pt idx="0">
                  <c:v>Alto</c:v>
                </c:pt>
              </c:strCache>
            </c:strRef>
          </c:tx>
          <c:spPr>
            <a:solidFill>
              <a:srgbClr val="F1AE33"/>
            </a:solidFill>
            <a:ln>
              <a:solidFill>
                <a:schemeClr val="tx1"/>
              </a:solidFill>
            </a:ln>
            <a:effectLst/>
          </c:spPr>
          <c:dLbls>
            <c:dLbl>
              <c:idx val="0"/>
              <c:layout>
                <c:manualLayout>
                  <c:x val="0.39298867114617758"/>
                  <c:y val="-0.1306439874190869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AAB-D244-910D-8EA39C39BB50}"/>
                </c:ext>
              </c:extLst>
            </c:dLbl>
            <c:dLbl>
              <c:idx val="1"/>
              <c:layout>
                <c:manualLayout>
                  <c:x val="0.38296000088940046"/>
                  <c:y val="-0.12700962814923067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AAB-D244-910D-8EA39C39BB5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cat>
            <c:strRef>
              <c:f>'ICOMO 2024 MAR Y SEP'!$D$2:$W$2</c:f>
              <c:strCache>
                <c:ptCount val="19"/>
                <c:pt idx="1">
                  <c:v>E1</c:v>
                </c:pt>
                <c:pt idx="2">
                  <c:v>E2</c:v>
                </c:pt>
                <c:pt idx="3">
                  <c:v>E3</c:v>
                </c:pt>
                <c:pt idx="4">
                  <c:v>E4</c:v>
                </c:pt>
                <c:pt idx="5">
                  <c:v>E5</c:v>
                </c:pt>
                <c:pt idx="6">
                  <c:v>E6</c:v>
                </c:pt>
                <c:pt idx="7">
                  <c:v>E7</c:v>
                </c:pt>
                <c:pt idx="8">
                  <c:v>E8</c:v>
                </c:pt>
                <c:pt idx="9">
                  <c:v>E9</c:v>
                </c:pt>
                <c:pt idx="10">
                  <c:v>E10</c:v>
                </c:pt>
                <c:pt idx="11">
                  <c:v>E11</c:v>
                </c:pt>
                <c:pt idx="12">
                  <c:v>E12</c:v>
                </c:pt>
                <c:pt idx="13">
                  <c:v>E13</c:v>
                </c:pt>
                <c:pt idx="14">
                  <c:v>E14</c:v>
                </c:pt>
                <c:pt idx="15">
                  <c:v>E15</c:v>
                </c:pt>
                <c:pt idx="16">
                  <c:v>E16</c:v>
                </c:pt>
                <c:pt idx="17">
                  <c:v>E17</c:v>
                </c:pt>
                <c:pt idx="18">
                  <c:v>E18</c:v>
                </c:pt>
              </c:strCache>
            </c:strRef>
          </c:cat>
          <c:val>
            <c:numRef>
              <c:f>'ICOMO 2024 MAR Y SEP'!$D$6:$W$6</c:f>
              <c:numCache>
                <c:formatCode>General</c:formatCode>
                <c:ptCount val="20"/>
                <c:pt idx="0">
                  <c:v>0.8</c:v>
                </c:pt>
                <c:pt idx="1">
                  <c:v>0.8</c:v>
                </c:pt>
                <c:pt idx="2">
                  <c:v>0.8</c:v>
                </c:pt>
                <c:pt idx="3">
                  <c:v>0.8</c:v>
                </c:pt>
                <c:pt idx="4">
                  <c:v>0.8</c:v>
                </c:pt>
                <c:pt idx="5">
                  <c:v>0.8</c:v>
                </c:pt>
                <c:pt idx="6">
                  <c:v>0.8</c:v>
                </c:pt>
                <c:pt idx="7">
                  <c:v>0.8</c:v>
                </c:pt>
                <c:pt idx="8">
                  <c:v>0.8</c:v>
                </c:pt>
                <c:pt idx="9">
                  <c:v>0.8</c:v>
                </c:pt>
                <c:pt idx="10">
                  <c:v>0.8</c:v>
                </c:pt>
                <c:pt idx="11">
                  <c:v>0.8</c:v>
                </c:pt>
                <c:pt idx="12">
                  <c:v>0.8</c:v>
                </c:pt>
                <c:pt idx="13">
                  <c:v>0.8</c:v>
                </c:pt>
                <c:pt idx="14">
                  <c:v>0.8</c:v>
                </c:pt>
                <c:pt idx="15">
                  <c:v>0.8</c:v>
                </c:pt>
                <c:pt idx="16">
                  <c:v>0.8</c:v>
                </c:pt>
                <c:pt idx="17">
                  <c:v>0.8</c:v>
                </c:pt>
                <c:pt idx="18">
                  <c:v>0.8</c:v>
                </c:pt>
                <c:pt idx="19">
                  <c:v>0.8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AAB-D244-910D-8EA39C39BB50}"/>
            </c:ext>
          </c:extLst>
        </c:ser>
        <c:ser>
          <c:idx val="4"/>
          <c:order val="4"/>
          <c:tx>
            <c:strRef>
              <c:f>'ICOMO 2024 MAR Y SEP'!$C$7</c:f>
              <c:strCache>
                <c:ptCount val="1"/>
                <c:pt idx="0">
                  <c:v>Medio</c:v>
                </c:pt>
              </c:strCache>
            </c:strRef>
          </c:tx>
          <c:spPr>
            <a:solidFill>
              <a:srgbClr val="F6DF31"/>
            </a:solidFill>
            <a:ln>
              <a:solidFill>
                <a:schemeClr val="tx1"/>
              </a:solidFill>
            </a:ln>
            <a:effectLst/>
          </c:spPr>
          <c:dLbls>
            <c:dLbl>
              <c:idx val="0"/>
              <c:layout>
                <c:manualLayout>
                  <c:x val="0.38718095679426362"/>
                  <c:y val="-8.9817741350622274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AAB-D244-910D-8EA39C39BB50}"/>
                </c:ext>
              </c:extLst>
            </c:dLbl>
            <c:dLbl>
              <c:idx val="1"/>
              <c:layout>
                <c:manualLayout>
                  <c:x val="0.37328929379623377"/>
                  <c:y val="-8.1941695580148813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AAB-D244-910D-8EA39C39BB5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cat>
            <c:strRef>
              <c:f>'ICOMO 2024 MAR Y SEP'!$D$2:$W$2</c:f>
              <c:strCache>
                <c:ptCount val="19"/>
                <c:pt idx="1">
                  <c:v>E1</c:v>
                </c:pt>
                <c:pt idx="2">
                  <c:v>E2</c:v>
                </c:pt>
                <c:pt idx="3">
                  <c:v>E3</c:v>
                </c:pt>
                <c:pt idx="4">
                  <c:v>E4</c:v>
                </c:pt>
                <c:pt idx="5">
                  <c:v>E5</c:v>
                </c:pt>
                <c:pt idx="6">
                  <c:v>E6</c:v>
                </c:pt>
                <c:pt idx="7">
                  <c:v>E7</c:v>
                </c:pt>
                <c:pt idx="8">
                  <c:v>E8</c:v>
                </c:pt>
                <c:pt idx="9">
                  <c:v>E9</c:v>
                </c:pt>
                <c:pt idx="10">
                  <c:v>E10</c:v>
                </c:pt>
                <c:pt idx="11">
                  <c:v>E11</c:v>
                </c:pt>
                <c:pt idx="12">
                  <c:v>E12</c:v>
                </c:pt>
                <c:pt idx="13">
                  <c:v>E13</c:v>
                </c:pt>
                <c:pt idx="14">
                  <c:v>E14</c:v>
                </c:pt>
                <c:pt idx="15">
                  <c:v>E15</c:v>
                </c:pt>
                <c:pt idx="16">
                  <c:v>E16</c:v>
                </c:pt>
                <c:pt idx="17">
                  <c:v>E17</c:v>
                </c:pt>
                <c:pt idx="18">
                  <c:v>E18</c:v>
                </c:pt>
              </c:strCache>
            </c:strRef>
          </c:cat>
          <c:val>
            <c:numRef>
              <c:f>'ICOMO 2024 MAR Y SEP'!$D$7:$W$7</c:f>
              <c:numCache>
                <c:formatCode>General</c:formatCode>
                <c:ptCount val="20"/>
                <c:pt idx="0">
                  <c:v>0.6</c:v>
                </c:pt>
                <c:pt idx="1">
                  <c:v>0.6</c:v>
                </c:pt>
                <c:pt idx="2">
                  <c:v>0.6</c:v>
                </c:pt>
                <c:pt idx="3">
                  <c:v>0.6</c:v>
                </c:pt>
                <c:pt idx="4">
                  <c:v>0.6</c:v>
                </c:pt>
                <c:pt idx="5">
                  <c:v>0.6</c:v>
                </c:pt>
                <c:pt idx="6">
                  <c:v>0.6</c:v>
                </c:pt>
                <c:pt idx="7">
                  <c:v>0.6</c:v>
                </c:pt>
                <c:pt idx="8">
                  <c:v>0.6</c:v>
                </c:pt>
                <c:pt idx="9">
                  <c:v>0.6</c:v>
                </c:pt>
                <c:pt idx="10">
                  <c:v>0.6</c:v>
                </c:pt>
                <c:pt idx="11">
                  <c:v>0.6</c:v>
                </c:pt>
                <c:pt idx="12">
                  <c:v>0.6</c:v>
                </c:pt>
                <c:pt idx="13">
                  <c:v>0.6</c:v>
                </c:pt>
                <c:pt idx="14">
                  <c:v>0.6</c:v>
                </c:pt>
                <c:pt idx="15">
                  <c:v>0.6</c:v>
                </c:pt>
                <c:pt idx="16">
                  <c:v>0.6</c:v>
                </c:pt>
                <c:pt idx="17">
                  <c:v>0.6</c:v>
                </c:pt>
                <c:pt idx="18">
                  <c:v>0.6</c:v>
                </c:pt>
                <c:pt idx="19">
                  <c:v>0.6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AAB-D244-910D-8EA39C39BB50}"/>
            </c:ext>
          </c:extLst>
        </c:ser>
        <c:ser>
          <c:idx val="5"/>
          <c:order val="5"/>
          <c:tx>
            <c:strRef>
              <c:f>'ICOMO 2024 MAR Y SEP'!$C$8</c:f>
              <c:strCache>
                <c:ptCount val="1"/>
                <c:pt idx="0">
                  <c:v>Bajo</c:v>
                </c:pt>
              </c:strCache>
            </c:strRef>
          </c:tx>
          <c:spPr>
            <a:solidFill>
              <a:srgbClr val="91BB4D"/>
            </a:solidFill>
            <a:ln>
              <a:solidFill>
                <a:schemeClr val="tx1"/>
              </a:solidFill>
            </a:ln>
            <a:effectLst/>
          </c:spPr>
          <c:dLbls>
            <c:dLbl>
              <c:idx val="0"/>
              <c:layout>
                <c:manualLayout>
                  <c:x val="0.39492457593014874"/>
                  <c:y val="-6.5321993709543447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AAB-D244-910D-8EA39C39BB50}"/>
                </c:ext>
              </c:extLst>
            </c:dLbl>
            <c:dLbl>
              <c:idx val="1"/>
              <c:layout>
                <c:manualLayout>
                  <c:x val="0.381025859470767"/>
                  <c:y val="-4.9165017348089292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EAAB-D244-910D-8EA39C39BB5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cat>
            <c:strRef>
              <c:f>'ICOMO 2024 MAR Y SEP'!$D$2:$W$2</c:f>
              <c:strCache>
                <c:ptCount val="19"/>
                <c:pt idx="1">
                  <c:v>E1</c:v>
                </c:pt>
                <c:pt idx="2">
                  <c:v>E2</c:v>
                </c:pt>
                <c:pt idx="3">
                  <c:v>E3</c:v>
                </c:pt>
                <c:pt idx="4">
                  <c:v>E4</c:v>
                </c:pt>
                <c:pt idx="5">
                  <c:v>E5</c:v>
                </c:pt>
                <c:pt idx="6">
                  <c:v>E6</c:v>
                </c:pt>
                <c:pt idx="7">
                  <c:v>E7</c:v>
                </c:pt>
                <c:pt idx="8">
                  <c:v>E8</c:v>
                </c:pt>
                <c:pt idx="9">
                  <c:v>E9</c:v>
                </c:pt>
                <c:pt idx="10">
                  <c:v>E10</c:v>
                </c:pt>
                <c:pt idx="11">
                  <c:v>E11</c:v>
                </c:pt>
                <c:pt idx="12">
                  <c:v>E12</c:v>
                </c:pt>
                <c:pt idx="13">
                  <c:v>E13</c:v>
                </c:pt>
                <c:pt idx="14">
                  <c:v>E14</c:v>
                </c:pt>
                <c:pt idx="15">
                  <c:v>E15</c:v>
                </c:pt>
                <c:pt idx="16">
                  <c:v>E16</c:v>
                </c:pt>
                <c:pt idx="17">
                  <c:v>E17</c:v>
                </c:pt>
                <c:pt idx="18">
                  <c:v>E18</c:v>
                </c:pt>
              </c:strCache>
            </c:strRef>
          </c:cat>
          <c:val>
            <c:numRef>
              <c:f>'ICOMO 2024 MAR Y SEP'!$D$8:$W$8</c:f>
              <c:numCache>
                <c:formatCode>General</c:formatCode>
                <c:ptCount val="20"/>
                <c:pt idx="0">
                  <c:v>0.4</c:v>
                </c:pt>
                <c:pt idx="1">
                  <c:v>0.4</c:v>
                </c:pt>
                <c:pt idx="2">
                  <c:v>0.4</c:v>
                </c:pt>
                <c:pt idx="3">
                  <c:v>0.4</c:v>
                </c:pt>
                <c:pt idx="4">
                  <c:v>0.4</c:v>
                </c:pt>
                <c:pt idx="5">
                  <c:v>0.4</c:v>
                </c:pt>
                <c:pt idx="6">
                  <c:v>0.4</c:v>
                </c:pt>
                <c:pt idx="7">
                  <c:v>0.4</c:v>
                </c:pt>
                <c:pt idx="8">
                  <c:v>0.4</c:v>
                </c:pt>
                <c:pt idx="9">
                  <c:v>0.4</c:v>
                </c:pt>
                <c:pt idx="10">
                  <c:v>0.4</c:v>
                </c:pt>
                <c:pt idx="11">
                  <c:v>0.4</c:v>
                </c:pt>
                <c:pt idx="12">
                  <c:v>0.4</c:v>
                </c:pt>
                <c:pt idx="13">
                  <c:v>0.4</c:v>
                </c:pt>
                <c:pt idx="14">
                  <c:v>0.4</c:v>
                </c:pt>
                <c:pt idx="15">
                  <c:v>0.4</c:v>
                </c:pt>
                <c:pt idx="16">
                  <c:v>0.4</c:v>
                </c:pt>
                <c:pt idx="17">
                  <c:v>0.4</c:v>
                </c:pt>
                <c:pt idx="18">
                  <c:v>0.4</c:v>
                </c:pt>
                <c:pt idx="19">
                  <c:v>0.4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EAAB-D244-910D-8EA39C39BB50}"/>
            </c:ext>
          </c:extLst>
        </c:ser>
        <c:ser>
          <c:idx val="6"/>
          <c:order val="6"/>
          <c:tx>
            <c:strRef>
              <c:f>'ICOMO 2024 MAR Y SEP'!$C$9</c:f>
              <c:strCache>
                <c:ptCount val="1"/>
                <c:pt idx="0">
                  <c:v>Ninguno</c:v>
                </c:pt>
              </c:strCache>
            </c:strRef>
          </c:tx>
          <c:spPr>
            <a:solidFill>
              <a:srgbClr val="429FDC"/>
            </a:solidFill>
            <a:ln>
              <a:solidFill>
                <a:schemeClr val="tx1"/>
              </a:solidFill>
            </a:ln>
            <a:effectLst/>
          </c:spPr>
          <c:dLbls>
            <c:dLbl>
              <c:idx val="0"/>
              <c:layout>
                <c:manualLayout>
                  <c:x val="0.38718430788369612"/>
                  <c:y val="-2.041307947701872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EAAB-D244-910D-8EA39C39BB50}"/>
                </c:ext>
              </c:extLst>
            </c:dLbl>
            <c:dLbl>
              <c:idx val="1"/>
              <c:layout>
                <c:manualLayout>
                  <c:x val="0.37135515237760047"/>
                  <c:y val="-2.0485423895037203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EAAB-D244-910D-8EA39C39BB5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cat>
            <c:strRef>
              <c:f>'ICOMO 2024 MAR Y SEP'!$D$2:$W$2</c:f>
              <c:strCache>
                <c:ptCount val="19"/>
                <c:pt idx="1">
                  <c:v>E1</c:v>
                </c:pt>
                <c:pt idx="2">
                  <c:v>E2</c:v>
                </c:pt>
                <c:pt idx="3">
                  <c:v>E3</c:v>
                </c:pt>
                <c:pt idx="4">
                  <c:v>E4</c:v>
                </c:pt>
                <c:pt idx="5">
                  <c:v>E5</c:v>
                </c:pt>
                <c:pt idx="6">
                  <c:v>E6</c:v>
                </c:pt>
                <c:pt idx="7">
                  <c:v>E7</c:v>
                </c:pt>
                <c:pt idx="8">
                  <c:v>E8</c:v>
                </c:pt>
                <c:pt idx="9">
                  <c:v>E9</c:v>
                </c:pt>
                <c:pt idx="10">
                  <c:v>E10</c:v>
                </c:pt>
                <c:pt idx="11">
                  <c:v>E11</c:v>
                </c:pt>
                <c:pt idx="12">
                  <c:v>E12</c:v>
                </c:pt>
                <c:pt idx="13">
                  <c:v>E13</c:v>
                </c:pt>
                <c:pt idx="14">
                  <c:v>E14</c:v>
                </c:pt>
                <c:pt idx="15">
                  <c:v>E15</c:v>
                </c:pt>
                <c:pt idx="16">
                  <c:v>E16</c:v>
                </c:pt>
                <c:pt idx="17">
                  <c:v>E17</c:v>
                </c:pt>
                <c:pt idx="18">
                  <c:v>E18</c:v>
                </c:pt>
              </c:strCache>
            </c:strRef>
          </c:cat>
          <c:val>
            <c:numRef>
              <c:f>'ICOMO 2024 MAR Y SEP'!$D$9:$W$9</c:f>
              <c:numCache>
                <c:formatCode>General</c:formatCode>
                <c:ptCount val="20"/>
                <c:pt idx="0">
                  <c:v>0.2</c:v>
                </c:pt>
                <c:pt idx="1">
                  <c:v>0.2</c:v>
                </c:pt>
                <c:pt idx="2">
                  <c:v>0.2</c:v>
                </c:pt>
                <c:pt idx="3">
                  <c:v>0.2</c:v>
                </c:pt>
                <c:pt idx="4">
                  <c:v>0.2</c:v>
                </c:pt>
                <c:pt idx="5">
                  <c:v>0.2</c:v>
                </c:pt>
                <c:pt idx="6">
                  <c:v>0.2</c:v>
                </c:pt>
                <c:pt idx="7">
                  <c:v>0.2</c:v>
                </c:pt>
                <c:pt idx="8">
                  <c:v>0.2</c:v>
                </c:pt>
                <c:pt idx="9">
                  <c:v>0.2</c:v>
                </c:pt>
                <c:pt idx="10">
                  <c:v>0.2</c:v>
                </c:pt>
                <c:pt idx="11">
                  <c:v>0.2</c:v>
                </c:pt>
                <c:pt idx="12">
                  <c:v>0.2</c:v>
                </c:pt>
                <c:pt idx="13">
                  <c:v>0.2</c:v>
                </c:pt>
                <c:pt idx="14">
                  <c:v>0.2</c:v>
                </c:pt>
                <c:pt idx="15">
                  <c:v>0.2</c:v>
                </c:pt>
                <c:pt idx="16">
                  <c:v>0.2</c:v>
                </c:pt>
                <c:pt idx="17">
                  <c:v>0.2</c:v>
                </c:pt>
                <c:pt idx="18">
                  <c:v>0.2</c:v>
                </c:pt>
                <c:pt idx="19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EAAB-D244-910D-8EA39C39BB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05911151"/>
        <c:axId val="1800881743"/>
      </c:areaChart>
      <c:barChart>
        <c:barDir val="col"/>
        <c:grouping val="clustered"/>
        <c:varyColors val="0"/>
        <c:ser>
          <c:idx val="0"/>
          <c:order val="0"/>
          <c:tx>
            <c:strRef>
              <c:f>'ICOMO 2024 MAR Y SEP'!$C$3</c:f>
              <c:strCache>
                <c:ptCount val="1"/>
                <c:pt idx="0">
                  <c:v>VALOR ICOMO Semestre I - Campaña 2 Marzo 2024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-1.5487238271770546E-2"/>
                  <c:y val="-7.4847253150329831E-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EAAB-D244-910D-8EA39C39BB50}"/>
                </c:ext>
              </c:extLst>
            </c:dLbl>
            <c:dLbl>
              <c:idx val="2"/>
              <c:layout>
                <c:manualLayout>
                  <c:x val="-1.7423143055741899E-2"/>
                  <c:y val="4.082624606846465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EAAB-D244-910D-8EA39C39BB50}"/>
                </c:ext>
              </c:extLst>
            </c:dLbl>
            <c:dLbl>
              <c:idx val="3"/>
              <c:layout>
                <c:manualLayout>
                  <c:x val="-3.8718095679426716E-3"/>
                  <c:y val="-1.224787382053943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EAAB-D244-910D-8EA39C39BB50}"/>
                </c:ext>
              </c:extLst>
            </c:dLbl>
            <c:dLbl>
              <c:idx val="5"/>
              <c:layout>
                <c:manualLayout>
                  <c:x val="-7.7436191358853084E-3"/>
                  <c:y val="-3.7423626575164915E-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EAAB-D244-910D-8EA39C39BB50}"/>
                </c:ext>
              </c:extLst>
            </c:dLbl>
            <c:dLbl>
              <c:idx val="6"/>
              <c:layout>
                <c:manualLayout>
                  <c:x val="-5.8077143519138837E-3"/>
                  <c:y val="8.165249213692930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EAAB-D244-910D-8EA39C39BB50}"/>
                </c:ext>
              </c:extLst>
            </c:dLbl>
            <c:dLbl>
              <c:idx val="7"/>
              <c:layout>
                <c:manualLayout>
                  <c:x val="-7.7436556444118697E-3"/>
                  <c:y val="1.204274145047412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EAAB-D244-910D-8EA39C39BB50}"/>
                </c:ext>
              </c:extLst>
            </c:dLbl>
            <c:dLbl>
              <c:idx val="8"/>
              <c:layout>
                <c:manualLayout>
                  <c:x val="-7.7419774149988952E-3"/>
                  <c:y val="2.051556668671373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EAAB-D244-910D-8EA39C39BB50}"/>
                </c:ext>
              </c:extLst>
            </c:dLbl>
            <c:dLbl>
              <c:idx val="9"/>
              <c:layout>
                <c:manualLayout>
                  <c:x val="-7.7436556444119408E-3"/>
                  <c:y val="2.0497441939014627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EAAB-D244-910D-8EA39C39BB50}"/>
                </c:ext>
              </c:extLst>
            </c:dLbl>
            <c:dLbl>
              <c:idx val="10"/>
              <c:layout>
                <c:manualLayout>
                  <c:x val="-5.8127764215480382E-3"/>
                  <c:y val="-4.185169013272258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EAAB-D244-910D-8EA39C39BB50}"/>
                </c:ext>
              </c:extLst>
            </c:dLbl>
            <c:dLbl>
              <c:idx val="11"/>
              <c:layout>
                <c:manualLayout>
                  <c:x val="-7.7365656745333423E-3"/>
                  <c:y val="8.19416955801488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EAAB-D244-910D-8EA39C39BB50}"/>
                </c:ext>
              </c:extLst>
            </c:dLbl>
            <c:dLbl>
              <c:idx val="12"/>
              <c:layout>
                <c:manualLayout>
                  <c:x val="-7.7436191358852728E-3"/>
                  <c:y val="-3.7423626575164915E-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EAAB-D244-910D-8EA39C39BB50}"/>
                </c:ext>
              </c:extLst>
            </c:dLbl>
            <c:dLbl>
              <c:idx val="13"/>
              <c:layout>
                <c:manualLayout>
                  <c:x val="-1.9359047839713182E-3"/>
                  <c:y val="-2.041312303423236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EAAB-D244-910D-8EA39C39BB50}"/>
                </c:ext>
              </c:extLst>
            </c:dLbl>
            <c:dLbl>
              <c:idx val="14"/>
              <c:layout>
                <c:manualLayout>
                  <c:x val="0"/>
                  <c:y val="-8.165249213692930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EAAB-D244-910D-8EA39C39BB50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/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6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eparator>, 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cat>
            <c:strRef>
              <c:f>'ICOMO 2024 MAR Y SEP'!$D$2:$W$2</c:f>
              <c:strCache>
                <c:ptCount val="19"/>
                <c:pt idx="1">
                  <c:v>E1</c:v>
                </c:pt>
                <c:pt idx="2">
                  <c:v>E2</c:v>
                </c:pt>
                <c:pt idx="3">
                  <c:v>E3</c:v>
                </c:pt>
                <c:pt idx="4">
                  <c:v>E4</c:v>
                </c:pt>
                <c:pt idx="5">
                  <c:v>E5</c:v>
                </c:pt>
                <c:pt idx="6">
                  <c:v>E6</c:v>
                </c:pt>
                <c:pt idx="7">
                  <c:v>E7</c:v>
                </c:pt>
                <c:pt idx="8">
                  <c:v>E8</c:v>
                </c:pt>
                <c:pt idx="9">
                  <c:v>E9</c:v>
                </c:pt>
                <c:pt idx="10">
                  <c:v>E10</c:v>
                </c:pt>
                <c:pt idx="11">
                  <c:v>E11</c:v>
                </c:pt>
                <c:pt idx="12">
                  <c:v>E12</c:v>
                </c:pt>
                <c:pt idx="13">
                  <c:v>E13</c:v>
                </c:pt>
                <c:pt idx="14">
                  <c:v>E14</c:v>
                </c:pt>
                <c:pt idx="15">
                  <c:v>E15</c:v>
                </c:pt>
                <c:pt idx="16">
                  <c:v>E16</c:v>
                </c:pt>
                <c:pt idx="17">
                  <c:v>E17</c:v>
                </c:pt>
                <c:pt idx="18">
                  <c:v>E18</c:v>
                </c:pt>
              </c:strCache>
            </c:strRef>
          </c:cat>
          <c:val>
            <c:numRef>
              <c:f>'ICOMO 2024 MAR Y SEP'!$D$3:$W$3</c:f>
              <c:numCache>
                <c:formatCode>0.00</c:formatCode>
                <c:ptCount val="20"/>
                <c:pt idx="1">
                  <c:v>0.38212957387623347</c:v>
                </c:pt>
                <c:pt idx="2">
                  <c:v>0.53217523823294199</c:v>
                </c:pt>
                <c:pt idx="3">
                  <c:v>0.31694339066291888</c:v>
                </c:pt>
                <c:pt idx="4">
                  <c:v>0.41094072572732143</c:v>
                </c:pt>
                <c:pt idx="5">
                  <c:v>0.41867762927745117</c:v>
                </c:pt>
                <c:pt idx="6">
                  <c:v>0.2771807192591374</c:v>
                </c:pt>
                <c:pt idx="7">
                  <c:v>0.34489387768206892</c:v>
                </c:pt>
                <c:pt idx="8">
                  <c:v>0.23055266699349372</c:v>
                </c:pt>
                <c:pt idx="9">
                  <c:v>0.34759901264674148</c:v>
                </c:pt>
                <c:pt idx="10">
                  <c:v>0.38898552179142143</c:v>
                </c:pt>
                <c:pt idx="11">
                  <c:v>0.52723408149569628</c:v>
                </c:pt>
                <c:pt idx="12">
                  <c:v>0.47769059002915848</c:v>
                </c:pt>
                <c:pt idx="13">
                  <c:v>0.44257353703240426</c:v>
                </c:pt>
                <c:pt idx="14">
                  <c:v>0.46008224767382189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EAAB-D244-910D-8EA39C39BB50}"/>
            </c:ext>
          </c:extLst>
        </c:ser>
        <c:ser>
          <c:idx val="1"/>
          <c:order val="1"/>
          <c:tx>
            <c:strRef>
              <c:f>'ICOMO 2024 MAR Y SEP'!$C$4</c:f>
              <c:strCache>
                <c:ptCount val="1"/>
                <c:pt idx="0">
                  <c:v>VALOR ICOMO  Semestre II - Campaña 1 Septiembre</c:v>
                </c:pt>
              </c:strCache>
            </c:strRef>
          </c:tx>
          <c:spPr>
            <a:solidFill>
              <a:schemeClr val="bg1"/>
            </a:solidFill>
            <a:ln>
              <a:solidFill>
                <a:schemeClr val="tx1"/>
              </a:solidFill>
            </a:ln>
            <a:effectLst/>
          </c:spPr>
          <c:invertIfNegative val="0"/>
          <c:dLbls>
            <c:dLbl>
              <c:idx val="1"/>
              <c:layout>
                <c:manualLayout>
                  <c:x val="7.7436191358852728E-3"/>
                  <c:y val="2.376280401087253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EAAB-D244-910D-8EA39C39BB50}"/>
                </c:ext>
              </c:extLst>
            </c:dLbl>
            <c:dLbl>
              <c:idx val="2"/>
              <c:layout>
                <c:manualLayout>
                  <c:x val="9.6795239198565908E-3"/>
                  <c:y val="5.910483151297492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EAAB-D244-910D-8EA39C39BB50}"/>
                </c:ext>
              </c:extLst>
            </c:dLbl>
            <c:dLbl>
              <c:idx val="3"/>
              <c:layout>
                <c:manualLayout>
                  <c:x val="1.1615428703827873E-2"/>
                  <c:y val="1.013712475214932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EAAB-D244-910D-8EA39C39BB50}"/>
                </c:ext>
              </c:extLst>
            </c:dLbl>
            <c:dLbl>
              <c:idx val="4"/>
              <c:layout>
                <c:manualLayout>
                  <c:x val="7.7436191358852728E-3"/>
                  <c:y val="7.841853910189973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EAAB-D244-910D-8EA39C39BB50}"/>
                </c:ext>
              </c:extLst>
            </c:dLbl>
            <c:dLbl>
              <c:idx val="5"/>
              <c:layout>
                <c:manualLayout>
                  <c:x val="7.7436191358852017E-3"/>
                  <c:y val="2.338765260014959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EAAB-D244-910D-8EA39C39BB50}"/>
                </c:ext>
              </c:extLst>
            </c:dLbl>
            <c:dLbl>
              <c:idx val="6"/>
              <c:layout>
                <c:manualLayout>
                  <c:x val="-3.3564588261617751E-6"/>
                  <c:y val="6.842257025399324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EAAB-D244-910D-8EA39C39BB50}"/>
                </c:ext>
              </c:extLst>
            </c:dLbl>
            <c:dLbl>
              <c:idx val="7"/>
              <c:layout>
                <c:manualLayout>
                  <c:x val="5.8077417333089023E-3"/>
                  <c:y val="1.752498331699283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EAAB-D244-910D-8EA39C39BB50}"/>
                </c:ext>
              </c:extLst>
            </c:dLbl>
            <c:dLbl>
              <c:idx val="8"/>
              <c:layout>
                <c:manualLayout>
                  <c:x val="-5.8127764215481093E-3"/>
                  <c:y val="-1.706692151160395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EAAB-D244-910D-8EA39C39BB50}"/>
                </c:ext>
              </c:extLst>
            </c:dLbl>
            <c:dLbl>
              <c:idx val="9"/>
              <c:layout>
                <c:manualLayout>
                  <c:x val="9.6795239198565908E-3"/>
                  <c:y val="1.070804926409880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EAAB-D244-910D-8EA39C39BB50}"/>
                </c:ext>
              </c:extLst>
            </c:dLbl>
            <c:dLbl>
              <c:idx val="10"/>
              <c:layout>
                <c:manualLayout>
                  <c:x val="9.681247784927953E-3"/>
                  <c:y val="8.959227556207276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EAAB-D244-910D-8EA39C39BB50}"/>
                </c:ext>
              </c:extLst>
            </c:dLbl>
            <c:dLbl>
              <c:idx val="11"/>
              <c:layout>
                <c:manualLayout>
                  <c:x val="9.676017950562785E-3"/>
                  <c:y val="4.097090599547889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EAAB-D244-910D-8EA39C39BB50}"/>
                </c:ext>
              </c:extLst>
            </c:dLbl>
            <c:dLbl>
              <c:idx val="12"/>
              <c:layout>
                <c:manualLayout>
                  <c:x val="9.6795239198565908E-3"/>
                  <c:y val="1.085913852120264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EAAB-D244-910D-8EA39C39BB50}"/>
                </c:ext>
              </c:extLst>
            </c:dLbl>
            <c:dLbl>
              <c:idx val="13"/>
              <c:layout>
                <c:manualLayout>
                  <c:x val="0"/>
                  <c:y val="4.584112353828806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EAAB-D244-910D-8EA39C39BB50}"/>
                </c:ext>
              </c:extLst>
            </c:dLbl>
            <c:dLbl>
              <c:idx val="14"/>
              <c:layout>
                <c:manualLayout>
                  <c:x val="9.6795239198565908E-3"/>
                  <c:y val="9.578094500865349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EAAB-D244-910D-8EA39C39BB50}"/>
                </c:ext>
              </c:extLst>
            </c:dLbl>
            <c:dLbl>
              <c:idx val="15"/>
              <c:layout>
                <c:manualLayout>
                  <c:x val="0"/>
                  <c:y val="7.758272619026113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EAAB-D244-910D-8EA39C39BB50}"/>
                </c:ext>
              </c:extLst>
            </c:dLbl>
            <c:dLbl>
              <c:idx val="16"/>
              <c:layout>
                <c:manualLayout>
                  <c:x val="-1.4196471083610942E-16"/>
                  <c:y val="5.211614970566527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EAAB-D244-910D-8EA39C39BB50}"/>
                </c:ext>
              </c:extLst>
            </c:dLbl>
            <c:dLbl>
              <c:idx val="17"/>
              <c:layout>
                <c:manualLayout>
                  <c:x val="-7.7365656745334846E-3"/>
                  <c:y val="4.09708477900744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EAAB-D244-910D-8EA39C39BB50}"/>
                </c:ext>
              </c:extLst>
            </c:dLbl>
            <c:dLbl>
              <c:idx val="18"/>
              <c:layout>
                <c:manualLayout>
                  <c:x val="-1.5487238271770546E-2"/>
                  <c:y val="7.049438976656313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EAAB-D244-910D-8EA39C39BB50}"/>
                </c:ext>
              </c:extLst>
            </c:dLbl>
            <c:numFmt formatCode="#,##0.00" sourceLinked="0"/>
            <c:spPr>
              <a:solidFill>
                <a:sysClr val="window" lastClr="FFFFFF"/>
              </a:solidFill>
              <a:ln>
                <a:solidFill>
                  <a:sysClr val="windowText" lastClr="000000"/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6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eparator>, 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cat>
            <c:strRef>
              <c:f>'ICOMO 2024 MAR Y SEP'!$D$2:$W$2</c:f>
              <c:strCache>
                <c:ptCount val="19"/>
                <c:pt idx="1">
                  <c:v>E1</c:v>
                </c:pt>
                <c:pt idx="2">
                  <c:v>E2</c:v>
                </c:pt>
                <c:pt idx="3">
                  <c:v>E3</c:v>
                </c:pt>
                <c:pt idx="4">
                  <c:v>E4</c:v>
                </c:pt>
                <c:pt idx="5">
                  <c:v>E5</c:v>
                </c:pt>
                <c:pt idx="6">
                  <c:v>E6</c:v>
                </c:pt>
                <c:pt idx="7">
                  <c:v>E7</c:v>
                </c:pt>
                <c:pt idx="8">
                  <c:v>E8</c:v>
                </c:pt>
                <c:pt idx="9">
                  <c:v>E9</c:v>
                </c:pt>
                <c:pt idx="10">
                  <c:v>E10</c:v>
                </c:pt>
                <c:pt idx="11">
                  <c:v>E11</c:v>
                </c:pt>
                <c:pt idx="12">
                  <c:v>E12</c:v>
                </c:pt>
                <c:pt idx="13">
                  <c:v>E13</c:v>
                </c:pt>
                <c:pt idx="14">
                  <c:v>E14</c:v>
                </c:pt>
                <c:pt idx="15">
                  <c:v>E15</c:v>
                </c:pt>
                <c:pt idx="16">
                  <c:v>E16</c:v>
                </c:pt>
                <c:pt idx="17">
                  <c:v>E17</c:v>
                </c:pt>
                <c:pt idx="18">
                  <c:v>E18</c:v>
                </c:pt>
              </c:strCache>
            </c:strRef>
          </c:cat>
          <c:val>
            <c:numRef>
              <c:f>'ICOMO 2024 MAR Y SEP'!$D$4:$W$4</c:f>
              <c:numCache>
                <c:formatCode>0.00</c:formatCode>
                <c:ptCount val="20"/>
                <c:pt idx="1">
                  <c:v>0.40917459022306779</c:v>
                </c:pt>
                <c:pt idx="2">
                  <c:v>0.27252194287556303</c:v>
                </c:pt>
                <c:pt idx="3">
                  <c:v>0.23951957217113234</c:v>
                </c:pt>
                <c:pt idx="4">
                  <c:v>0.31931799580389747</c:v>
                </c:pt>
                <c:pt idx="5">
                  <c:v>0.45595854922279744</c:v>
                </c:pt>
                <c:pt idx="6">
                  <c:v>0.42237486688846398</c:v>
                </c:pt>
                <c:pt idx="7">
                  <c:v>0.2656906235044032</c:v>
                </c:pt>
                <c:pt idx="8">
                  <c:v>0.38917437478588518</c:v>
                </c:pt>
                <c:pt idx="9">
                  <c:v>0.32646914546554079</c:v>
                </c:pt>
                <c:pt idx="10">
                  <c:v>0.35852451641925293</c:v>
                </c:pt>
                <c:pt idx="11">
                  <c:v>0.37467018469656954</c:v>
                </c:pt>
                <c:pt idx="12">
                  <c:v>0.30557571986853233</c:v>
                </c:pt>
                <c:pt idx="13">
                  <c:v>0.4032188175116298</c:v>
                </c:pt>
                <c:pt idx="14">
                  <c:v>0.41693811074918524</c:v>
                </c:pt>
                <c:pt idx="15">
                  <c:v>0.40687888766922753</c:v>
                </c:pt>
                <c:pt idx="16">
                  <c:v>0.33333333333333298</c:v>
                </c:pt>
                <c:pt idx="17">
                  <c:v>0.40229885057471221</c:v>
                </c:pt>
                <c:pt idx="18">
                  <c:v>0.21908062776198389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9-EAAB-D244-910D-8EA39C39BB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805911151"/>
        <c:axId val="1800881743"/>
      </c:barChart>
      <c:catAx>
        <c:axId val="180591115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MX" b="1">
                    <a:solidFill>
                      <a:sysClr val="windowText" lastClr="000000"/>
                    </a:solidFill>
                  </a:rPr>
                  <a:t>Estación de Monitoreo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800881743"/>
        <c:crosses val="autoZero"/>
        <c:auto val="1"/>
        <c:lblAlgn val="ctr"/>
        <c:lblOffset val="100"/>
        <c:noMultiLvlLbl val="0"/>
      </c:catAx>
      <c:valAx>
        <c:axId val="1800881743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8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sz="800" b="1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Calificación del Índice de Contaminación por Materia Orgánica _ICOMO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8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80591115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85974</xdr:colOff>
      <xdr:row>8</xdr:row>
      <xdr:rowOff>139966</xdr:rowOff>
    </xdr:from>
    <xdr:to>
      <xdr:col>17</xdr:col>
      <xdr:colOff>419298</xdr:colOff>
      <xdr:row>24</xdr:row>
      <xdr:rowOff>168726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35A05BF2-05B0-EE4D-8EFB-A4D40925D8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265254</xdr:colOff>
      <xdr:row>36</xdr:row>
      <xdr:rowOff>181629</xdr:rowOff>
    </xdr:from>
    <xdr:to>
      <xdr:col>8</xdr:col>
      <xdr:colOff>359907</xdr:colOff>
      <xdr:row>49</xdr:row>
      <xdr:rowOff>141279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BFA9D7E-456D-5A42-AC33-0BC93D74B4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3165" y="7415806"/>
          <a:ext cx="5042640" cy="2467498"/>
        </a:xfrm>
        <a:prstGeom prst="rect">
          <a:avLst/>
        </a:prstGeom>
      </xdr:spPr>
    </xdr:pic>
    <xdr:clientData/>
  </xdr:twoCellAnchor>
  <xdr:twoCellAnchor>
    <xdr:from>
      <xdr:col>5</xdr:col>
      <xdr:colOff>202569</xdr:colOff>
      <xdr:row>10</xdr:row>
      <xdr:rowOff>45398</xdr:rowOff>
    </xdr:from>
    <xdr:to>
      <xdr:col>18</xdr:col>
      <xdr:colOff>499306</xdr:colOff>
      <xdr:row>26</xdr:row>
      <xdr:rowOff>58581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F04CD30E-F715-BFC8-C019-4FD5731CF6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265254</xdr:colOff>
      <xdr:row>34</xdr:row>
      <xdr:rowOff>181629</xdr:rowOff>
    </xdr:from>
    <xdr:to>
      <xdr:col>8</xdr:col>
      <xdr:colOff>365814</xdr:colOff>
      <xdr:row>47</xdr:row>
      <xdr:rowOff>141278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6F881DF-A5F2-F643-BA11-7F905E88D0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0754" y="7344429"/>
          <a:ext cx="5027850" cy="2436150"/>
        </a:xfrm>
        <a:prstGeom prst="rect">
          <a:avLst/>
        </a:prstGeom>
      </xdr:spPr>
    </xdr:pic>
    <xdr:clientData/>
  </xdr:twoCellAnchor>
  <xdr:twoCellAnchor>
    <xdr:from>
      <xdr:col>4</xdr:col>
      <xdr:colOff>98250</xdr:colOff>
      <xdr:row>9</xdr:row>
      <xdr:rowOff>130937</xdr:rowOff>
    </xdr:from>
    <xdr:to>
      <xdr:col>17</xdr:col>
      <xdr:colOff>347491</xdr:colOff>
      <xdr:row>25</xdr:row>
      <xdr:rowOff>155665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4BD690B1-E141-C64F-A33D-A4BCCCFC32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265254</xdr:colOff>
      <xdr:row>32</xdr:row>
      <xdr:rowOff>181629</xdr:rowOff>
    </xdr:from>
    <xdr:to>
      <xdr:col>8</xdr:col>
      <xdr:colOff>365814</xdr:colOff>
      <xdr:row>45</xdr:row>
      <xdr:rowOff>141278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824DA26-77DB-934E-83F0-83D7865DCC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0754" y="7344429"/>
          <a:ext cx="5032186" cy="2436150"/>
        </a:xfrm>
        <a:prstGeom prst="rect">
          <a:avLst/>
        </a:prstGeom>
      </xdr:spPr>
    </xdr:pic>
    <xdr:clientData/>
  </xdr:twoCellAnchor>
  <xdr:twoCellAnchor>
    <xdr:from>
      <xdr:col>4</xdr:col>
      <xdr:colOff>8842</xdr:colOff>
      <xdr:row>9</xdr:row>
      <xdr:rowOff>146989</xdr:rowOff>
    </xdr:from>
    <xdr:to>
      <xdr:col>17</xdr:col>
      <xdr:colOff>257801</xdr:colOff>
      <xdr:row>25</xdr:row>
      <xdr:rowOff>160172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2EED8714-9C20-FB4E-A8A8-6A63BA873F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43F4F5-E2EA-8146-B89A-2DC81AA0CDAE}">
  <dimension ref="A1:Z16"/>
  <sheetViews>
    <sheetView showGridLines="0" tabSelected="1" zoomScaleNormal="107" workbookViewId="0">
      <selection activeCell="C1" sqref="C1:U3"/>
    </sheetView>
  </sheetViews>
  <sheetFormatPr baseColWidth="10" defaultRowHeight="15"/>
  <cols>
    <col min="3" max="3" width="24.1640625" customWidth="1"/>
    <col min="4" max="4" width="7.33203125" customWidth="1"/>
    <col min="5" max="5" width="6.6640625" style="45" customWidth="1"/>
    <col min="6" max="9" width="6.5" style="45" customWidth="1"/>
    <col min="10" max="10" width="6.1640625" style="45" customWidth="1"/>
    <col min="11" max="11" width="5.6640625" style="45" customWidth="1"/>
    <col min="12" max="12" width="5.5" style="45" customWidth="1"/>
    <col min="13" max="14" width="6.5" style="45" customWidth="1"/>
    <col min="15" max="16" width="6.1640625" style="45" customWidth="1"/>
    <col min="17" max="22" width="6.6640625" style="34" customWidth="1"/>
    <col min="23" max="23" width="7.1640625" style="34" customWidth="1"/>
    <col min="24" max="24" width="9.6640625" style="34" customWidth="1"/>
    <col min="25" max="25" width="7.1640625" style="34" customWidth="1"/>
    <col min="26" max="26" width="7.6640625" style="34" customWidth="1"/>
    <col min="27" max="27" width="7.5" customWidth="1"/>
    <col min="28" max="28" width="10.33203125" customWidth="1"/>
    <col min="29" max="29" width="9.5" customWidth="1"/>
    <col min="30" max="30" width="8" customWidth="1"/>
    <col min="31" max="31" width="7.6640625" customWidth="1"/>
    <col min="32" max="32" width="7.5" customWidth="1"/>
    <col min="33" max="33" width="7" customWidth="1"/>
    <col min="34" max="34" width="11.5" customWidth="1"/>
    <col min="35" max="35" width="9.5" customWidth="1"/>
    <col min="36" max="36" width="7.6640625" customWidth="1"/>
    <col min="37" max="37" width="7.5" customWidth="1"/>
    <col min="38" max="40" width="8.1640625" customWidth="1"/>
    <col min="41" max="41" width="7.6640625" bestFit="1" customWidth="1"/>
    <col min="42" max="42" width="7.5" bestFit="1" customWidth="1"/>
    <col min="43" max="45" width="9.5" customWidth="1"/>
    <col min="46" max="46" width="6.33203125" customWidth="1"/>
    <col min="47" max="47" width="6.6640625" customWidth="1"/>
    <col min="48" max="48" width="6.6640625" bestFit="1" customWidth="1"/>
    <col min="49" max="49" width="10.5" customWidth="1"/>
    <col min="50" max="50" width="6.6640625" customWidth="1"/>
    <col min="51" max="51" width="7.6640625" bestFit="1" customWidth="1"/>
    <col min="52" max="52" width="7.5" bestFit="1" customWidth="1"/>
    <col min="53" max="53" width="6.6640625" bestFit="1" customWidth="1"/>
    <col min="54" max="55" width="6.6640625" customWidth="1"/>
    <col min="56" max="56" width="8.1640625" customWidth="1"/>
    <col min="57" max="57" width="7.5" customWidth="1"/>
    <col min="58" max="58" width="7" bestFit="1" customWidth="1"/>
    <col min="59" max="60" width="7" customWidth="1"/>
    <col min="61" max="61" width="7.6640625" bestFit="1" customWidth="1"/>
    <col min="62" max="62" width="7.5" bestFit="1" customWidth="1"/>
    <col min="63" max="63" width="6.6640625" bestFit="1" customWidth="1"/>
    <col min="64" max="65" width="6.6640625" customWidth="1"/>
    <col min="66" max="66" width="7.6640625" bestFit="1" customWidth="1"/>
    <col min="67" max="67" width="7.5" bestFit="1" customWidth="1"/>
    <col min="68" max="68" width="6.6640625" bestFit="1" customWidth="1"/>
    <col min="69" max="70" width="6.6640625" customWidth="1"/>
    <col min="71" max="71" width="9.5" customWidth="1"/>
    <col min="72" max="72" width="11.83203125" bestFit="1" customWidth="1"/>
    <col min="73" max="73" width="27.1640625" customWidth="1"/>
  </cols>
  <sheetData>
    <row r="1" spans="1:25" s="34" customFormat="1">
      <c r="B1"/>
      <c r="C1" s="28" t="s">
        <v>89</v>
      </c>
      <c r="D1" s="35" t="s">
        <v>90</v>
      </c>
      <c r="E1" s="35" t="s">
        <v>91</v>
      </c>
      <c r="F1" s="35" t="s">
        <v>92</v>
      </c>
      <c r="G1" s="35" t="s">
        <v>93</v>
      </c>
      <c r="H1" s="35" t="s">
        <v>94</v>
      </c>
      <c r="I1" s="35" t="s">
        <v>95</v>
      </c>
      <c r="J1" s="36" t="s">
        <v>96</v>
      </c>
      <c r="K1" s="35" t="s">
        <v>97</v>
      </c>
      <c r="L1" s="35" t="s">
        <v>98</v>
      </c>
      <c r="M1" s="35" t="s">
        <v>99</v>
      </c>
      <c r="N1" s="35" t="s">
        <v>100</v>
      </c>
      <c r="O1" s="35" t="s">
        <v>101</v>
      </c>
      <c r="P1" s="35" t="s">
        <v>102</v>
      </c>
      <c r="Q1" s="35" t="s">
        <v>103</v>
      </c>
      <c r="R1" s="35" t="s">
        <v>104</v>
      </c>
      <c r="S1" s="35" t="s">
        <v>105</v>
      </c>
      <c r="T1" s="35" t="s">
        <v>106</v>
      </c>
      <c r="U1" s="35" t="s">
        <v>107</v>
      </c>
      <c r="V1" s="37"/>
    </row>
    <row r="2" spans="1:25" s="34" customFormat="1" ht="33" customHeight="1">
      <c r="B2"/>
      <c r="C2" s="46" t="s">
        <v>108</v>
      </c>
      <c r="D2" s="5">
        <v>0.72088640113982294</v>
      </c>
      <c r="E2" s="5">
        <v>0.67578468471387221</v>
      </c>
      <c r="F2" s="5">
        <v>0.69907391162823707</v>
      </c>
      <c r="G2" s="5">
        <v>0.70727754958868105</v>
      </c>
      <c r="H2" s="5">
        <v>0.71432583674642314</v>
      </c>
      <c r="I2" s="5">
        <v>0.7261394642152168</v>
      </c>
      <c r="J2" s="5">
        <v>0.62966874968917463</v>
      </c>
      <c r="K2" s="5">
        <v>0.73169787201333836</v>
      </c>
      <c r="L2" s="5">
        <v>0.69613497516606349</v>
      </c>
      <c r="M2" s="10">
        <v>0.70033774437489804</v>
      </c>
      <c r="N2" s="5">
        <v>0.64546145261898391</v>
      </c>
      <c r="O2" s="5">
        <v>0.43044262308371067</v>
      </c>
      <c r="P2" s="5">
        <v>0.7722233656749764</v>
      </c>
      <c r="Q2" s="5">
        <v>0.64489926084858162</v>
      </c>
      <c r="R2" s="59"/>
      <c r="S2" s="59"/>
      <c r="T2" s="59"/>
      <c r="U2" s="59"/>
      <c r="V2" s="37"/>
    </row>
    <row r="3" spans="1:25" s="34" customFormat="1" ht="31.25" customHeight="1">
      <c r="B3"/>
      <c r="C3" s="46" t="s">
        <v>136</v>
      </c>
      <c r="D3" s="5">
        <v>0.87648833879953014</v>
      </c>
      <c r="E3" s="5">
        <v>0.76210042251606702</v>
      </c>
      <c r="F3" s="5">
        <v>0.68949798674403351</v>
      </c>
      <c r="G3" s="5">
        <v>0.78818444313308389</v>
      </c>
      <c r="H3" s="5">
        <v>0.71212391089117066</v>
      </c>
      <c r="I3" s="5">
        <v>0.76662758733780945</v>
      </c>
      <c r="J3" s="5">
        <v>0.74872162335376291</v>
      </c>
      <c r="K3" s="5">
        <v>0.78668967405966361</v>
      </c>
      <c r="L3" s="5">
        <v>0.76746636658475642</v>
      </c>
      <c r="M3" s="5">
        <v>0.7381902535069601</v>
      </c>
      <c r="N3" s="5">
        <v>0.69391406625749585</v>
      </c>
      <c r="O3" s="5">
        <v>0.76837227973682765</v>
      </c>
      <c r="P3" s="5">
        <v>0.69284197723965335</v>
      </c>
      <c r="Q3" s="10">
        <v>0.70435839011338608</v>
      </c>
      <c r="R3" s="5">
        <v>0.74150226695280141</v>
      </c>
      <c r="S3" s="5">
        <v>0.86314308912365367</v>
      </c>
      <c r="T3" s="5">
        <v>0.72114963444198088</v>
      </c>
      <c r="U3" s="5">
        <v>0.78989019085696066</v>
      </c>
      <c r="V3" s="47"/>
    </row>
    <row r="4" spans="1:25" s="34" customFormat="1" ht="15" customHeight="1">
      <c r="B4"/>
      <c r="C4" s="39" t="s">
        <v>9</v>
      </c>
      <c r="D4" s="40">
        <v>1</v>
      </c>
      <c r="E4" s="40">
        <v>1</v>
      </c>
      <c r="F4" s="40">
        <v>1</v>
      </c>
      <c r="G4" s="40">
        <v>1</v>
      </c>
      <c r="H4" s="40">
        <v>1</v>
      </c>
      <c r="I4" s="40">
        <v>1</v>
      </c>
      <c r="J4" s="40">
        <v>1</v>
      </c>
      <c r="K4" s="40">
        <v>1</v>
      </c>
      <c r="L4" s="40">
        <v>1</v>
      </c>
      <c r="M4" s="40">
        <v>1</v>
      </c>
      <c r="N4" s="40">
        <v>1</v>
      </c>
      <c r="O4" s="40">
        <v>1</v>
      </c>
      <c r="P4" s="40">
        <v>1</v>
      </c>
      <c r="Q4" s="40">
        <v>1</v>
      </c>
      <c r="R4" s="40">
        <v>1</v>
      </c>
      <c r="S4" s="40">
        <v>1</v>
      </c>
      <c r="T4" s="40">
        <v>1</v>
      </c>
      <c r="U4" s="40">
        <v>1</v>
      </c>
      <c r="V4"/>
    </row>
    <row r="5" spans="1:25" s="34" customFormat="1" ht="11.5" customHeight="1">
      <c r="B5"/>
      <c r="C5" s="41" t="s">
        <v>8</v>
      </c>
      <c r="D5" s="40">
        <v>0.9</v>
      </c>
      <c r="E5" s="40">
        <v>0.9</v>
      </c>
      <c r="F5" s="40">
        <v>0.9</v>
      </c>
      <c r="G5" s="40">
        <v>0.9</v>
      </c>
      <c r="H5" s="40">
        <v>0.9</v>
      </c>
      <c r="I5" s="40">
        <v>0.9</v>
      </c>
      <c r="J5" s="40">
        <v>0.9</v>
      </c>
      <c r="K5" s="40">
        <v>0.9</v>
      </c>
      <c r="L5" s="40">
        <v>0.9</v>
      </c>
      <c r="M5" s="40">
        <v>0.9</v>
      </c>
      <c r="N5" s="40">
        <v>0.9</v>
      </c>
      <c r="O5" s="40">
        <v>0.9</v>
      </c>
      <c r="P5" s="40">
        <v>0.9</v>
      </c>
      <c r="Q5" s="40">
        <v>0.9</v>
      </c>
      <c r="R5" s="40">
        <v>0.9</v>
      </c>
      <c r="S5" s="40">
        <v>0.9</v>
      </c>
      <c r="T5" s="40">
        <v>0.9</v>
      </c>
      <c r="U5" s="40">
        <v>0.9</v>
      </c>
      <c r="V5"/>
    </row>
    <row r="6" spans="1:25" s="34" customFormat="1" ht="13.75" customHeight="1">
      <c r="B6"/>
      <c r="C6" s="42" t="s">
        <v>7</v>
      </c>
      <c r="D6" s="40">
        <v>0.7</v>
      </c>
      <c r="E6" s="40">
        <v>0.7</v>
      </c>
      <c r="F6" s="40">
        <v>0.7</v>
      </c>
      <c r="G6" s="40">
        <v>0.7</v>
      </c>
      <c r="H6" s="40">
        <v>0.7</v>
      </c>
      <c r="I6" s="40">
        <v>0.7</v>
      </c>
      <c r="J6" s="40">
        <v>0.7</v>
      </c>
      <c r="K6" s="40">
        <v>0.7</v>
      </c>
      <c r="L6" s="40">
        <v>0.7</v>
      </c>
      <c r="M6" s="40">
        <v>0.7</v>
      </c>
      <c r="N6" s="40">
        <v>0.7</v>
      </c>
      <c r="O6" s="40">
        <v>0.7</v>
      </c>
      <c r="P6" s="40">
        <v>0.7</v>
      </c>
      <c r="Q6" s="40">
        <v>0.7</v>
      </c>
      <c r="R6" s="40">
        <v>0.7</v>
      </c>
      <c r="S6" s="40">
        <v>0.7</v>
      </c>
      <c r="T6" s="40">
        <v>0.7</v>
      </c>
      <c r="U6" s="40">
        <v>0.7</v>
      </c>
      <c r="V6"/>
    </row>
    <row r="7" spans="1:25" s="34" customFormat="1" ht="11.5" customHeight="1">
      <c r="B7"/>
      <c r="C7" s="43" t="s">
        <v>31</v>
      </c>
      <c r="D7" s="40">
        <v>0.5</v>
      </c>
      <c r="E7" s="40">
        <v>0.5</v>
      </c>
      <c r="F7" s="40">
        <v>0.5</v>
      </c>
      <c r="G7" s="40">
        <v>0.5</v>
      </c>
      <c r="H7" s="40">
        <v>0.5</v>
      </c>
      <c r="I7" s="40">
        <v>0.5</v>
      </c>
      <c r="J7" s="40">
        <v>0.5</v>
      </c>
      <c r="K7" s="40">
        <v>0.5</v>
      </c>
      <c r="L7" s="40">
        <v>0.5</v>
      </c>
      <c r="M7" s="40">
        <v>0.5</v>
      </c>
      <c r="N7" s="40">
        <v>0.5</v>
      </c>
      <c r="O7" s="40">
        <v>0.5</v>
      </c>
      <c r="P7" s="40">
        <v>0.5</v>
      </c>
      <c r="Q7" s="40">
        <v>0.5</v>
      </c>
      <c r="R7" s="40">
        <v>0.5</v>
      </c>
      <c r="S7" s="40">
        <v>0.5</v>
      </c>
      <c r="T7" s="40">
        <v>0.5</v>
      </c>
      <c r="U7" s="40">
        <v>0.5</v>
      </c>
      <c r="V7"/>
    </row>
    <row r="8" spans="1:25" s="34" customFormat="1" ht="15" customHeight="1">
      <c r="B8"/>
      <c r="C8" s="44" t="s">
        <v>30</v>
      </c>
      <c r="D8" s="40">
        <v>0.25</v>
      </c>
      <c r="E8" s="40">
        <v>0.25</v>
      </c>
      <c r="F8" s="40">
        <v>0.25</v>
      </c>
      <c r="G8" s="40">
        <v>0.25</v>
      </c>
      <c r="H8" s="40">
        <v>0.25</v>
      </c>
      <c r="I8" s="40">
        <v>0.25</v>
      </c>
      <c r="J8" s="40">
        <v>0.25</v>
      </c>
      <c r="K8" s="40">
        <v>0.25</v>
      </c>
      <c r="L8" s="40">
        <v>0.25</v>
      </c>
      <c r="M8" s="40">
        <v>0.25</v>
      </c>
      <c r="N8" s="40">
        <v>0.25</v>
      </c>
      <c r="O8" s="40">
        <v>0.25</v>
      </c>
      <c r="P8" s="40">
        <v>0.25</v>
      </c>
      <c r="Q8" s="40">
        <v>0.25</v>
      </c>
      <c r="R8" s="40">
        <v>0.25</v>
      </c>
      <c r="S8" s="40">
        <v>0.25</v>
      </c>
      <c r="T8" s="40">
        <v>0.25</v>
      </c>
      <c r="U8" s="40">
        <v>0.25</v>
      </c>
      <c r="V8"/>
    </row>
    <row r="9" spans="1:25" s="34" customFormat="1">
      <c r="B9"/>
      <c r="C9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58"/>
      <c r="Q9" s="45"/>
      <c r="R9" s="45"/>
      <c r="S9" s="45"/>
      <c r="T9" s="45"/>
      <c r="U9" s="45"/>
    </row>
    <row r="10" spans="1:25">
      <c r="D10" s="45"/>
      <c r="Q10" s="45"/>
      <c r="R10" s="45"/>
      <c r="S10" s="45"/>
      <c r="T10" s="45"/>
      <c r="U10" s="45"/>
    </row>
    <row r="11" spans="1:25" ht="70">
      <c r="A11" s="6" t="s">
        <v>27</v>
      </c>
      <c r="B11" s="6" t="s">
        <v>33</v>
      </c>
      <c r="C11" s="6" t="s">
        <v>32</v>
      </c>
      <c r="D11" s="60"/>
      <c r="E11" s="61"/>
      <c r="F11" s="62"/>
      <c r="G11" s="62"/>
      <c r="H11" s="61"/>
      <c r="I11" s="61"/>
      <c r="J11" s="61"/>
      <c r="K11" s="62"/>
      <c r="L11" s="61"/>
      <c r="M11" s="61"/>
      <c r="N11" s="61"/>
      <c r="O11" s="61"/>
      <c r="P11" s="61"/>
      <c r="Q11" s="61"/>
      <c r="R11" s="61"/>
      <c r="S11" s="61"/>
      <c r="T11" s="61"/>
      <c r="U11" s="61"/>
      <c r="X11" s="61"/>
      <c r="Y11" s="61"/>
    </row>
    <row r="12" spans="1:25" ht="16">
      <c r="A12" s="7" t="s">
        <v>28</v>
      </c>
      <c r="B12" s="7" t="s">
        <v>30</v>
      </c>
      <c r="C12" s="8" t="s">
        <v>34</v>
      </c>
      <c r="D12" s="63"/>
      <c r="E12" s="63"/>
      <c r="F12" s="63"/>
      <c r="G12" s="63"/>
      <c r="H12" s="63"/>
      <c r="I12" s="63"/>
      <c r="J12" s="63"/>
      <c r="K12" s="63"/>
      <c r="L12" s="63"/>
      <c r="M12" s="63"/>
      <c r="N12" s="63"/>
      <c r="O12" s="63"/>
      <c r="P12" s="63"/>
      <c r="Q12" s="63"/>
      <c r="R12" s="63"/>
      <c r="S12" s="63"/>
      <c r="T12" s="63"/>
      <c r="U12" s="63"/>
    </row>
    <row r="13" spans="1:25">
      <c r="A13" s="7" t="s">
        <v>10</v>
      </c>
      <c r="B13" s="7" t="s">
        <v>31</v>
      </c>
      <c r="C13" s="55" t="s">
        <v>35</v>
      </c>
    </row>
    <row r="14" spans="1:25">
      <c r="A14" s="7" t="s">
        <v>11</v>
      </c>
      <c r="B14" s="7" t="s">
        <v>7</v>
      </c>
      <c r="C14" s="9" t="s">
        <v>36</v>
      </c>
    </row>
    <row r="15" spans="1:25">
      <c r="A15" s="7" t="s">
        <v>12</v>
      </c>
      <c r="B15" s="7" t="s">
        <v>8</v>
      </c>
      <c r="C15" s="56" t="s">
        <v>37</v>
      </c>
    </row>
    <row r="16" spans="1:25">
      <c r="A16" s="7" t="s">
        <v>29</v>
      </c>
      <c r="B16" s="7" t="s">
        <v>9</v>
      </c>
      <c r="C16" s="57" t="s">
        <v>38</v>
      </c>
    </row>
  </sheetData>
  <phoneticPr fontId="13" type="noConversion"/>
  <conditionalFormatting sqref="D2:K2">
    <cfRule type="cellIs" dxfId="150" priority="59" operator="between">
      <formula>0.501</formula>
      <formula>0.704</formula>
    </cfRule>
    <cfRule type="cellIs" dxfId="149" priority="60" operator="between">
      <formula>0.25</formula>
      <formula>0.504</formula>
    </cfRule>
  </conditionalFormatting>
  <conditionalFormatting sqref="D3:K3">
    <cfRule type="cellIs" dxfId="148" priority="1" operator="between">
      <formula>0.905</formula>
      <formula>1</formula>
    </cfRule>
    <cfRule type="cellIs" dxfId="147" priority="2" operator="between">
      <formula>0.705</formula>
      <formula>0.904</formula>
    </cfRule>
    <cfRule type="cellIs" dxfId="146" priority="3" operator="between">
      <formula>0.501</formula>
      <formula>0.704</formula>
    </cfRule>
    <cfRule type="cellIs" dxfId="145" priority="4" operator="between">
      <formula>0.25</formula>
      <formula>0.504</formula>
    </cfRule>
  </conditionalFormatting>
  <conditionalFormatting sqref="D12:K12">
    <cfRule type="cellIs" dxfId="144" priority="33" operator="between">
      <formula>0.905</formula>
      <formula>1</formula>
    </cfRule>
    <cfRule type="cellIs" dxfId="143" priority="34" operator="between">
      <formula>0.705</formula>
      <formula>0.904</formula>
    </cfRule>
    <cfRule type="cellIs" dxfId="142" priority="35" operator="between">
      <formula>0.501</formula>
      <formula>0.704</formula>
    </cfRule>
    <cfRule type="cellIs" dxfId="141" priority="36" operator="between">
      <formula>0.25</formula>
      <formula>0.504</formula>
    </cfRule>
  </conditionalFormatting>
  <conditionalFormatting sqref="D2:L2">
    <cfRule type="cellIs" dxfId="140" priority="37" operator="between">
      <formula>0.905</formula>
      <formula>1</formula>
    </cfRule>
    <cfRule type="cellIs" dxfId="139" priority="38" operator="between">
      <formula>0.705</formula>
      <formula>0.904</formula>
    </cfRule>
  </conditionalFormatting>
  <conditionalFormatting sqref="L2:L3">
    <cfRule type="cellIs" dxfId="138" priority="39" operator="between">
      <formula>0.501</formula>
      <formula>0.704</formula>
    </cfRule>
    <cfRule type="cellIs" dxfId="137" priority="40" operator="between">
      <formula>0.25</formula>
      <formula>0.504</formula>
    </cfRule>
  </conditionalFormatting>
  <conditionalFormatting sqref="L3:O3">
    <cfRule type="cellIs" dxfId="136" priority="5" operator="between">
      <formula>0.905</formula>
      <formula>1</formula>
    </cfRule>
    <cfRule type="cellIs" dxfId="135" priority="6" operator="between">
      <formula>0.705</formula>
      <formula>0.904</formula>
    </cfRule>
  </conditionalFormatting>
  <conditionalFormatting sqref="L12:O12">
    <cfRule type="cellIs" dxfId="134" priority="29" operator="between">
      <formula>0.905</formula>
      <formula>1</formula>
    </cfRule>
    <cfRule type="cellIs" dxfId="133" priority="30" operator="between">
      <formula>0.705</formula>
      <formula>0.904</formula>
    </cfRule>
    <cfRule type="cellIs" dxfId="132" priority="31" operator="between">
      <formula>0.501</formula>
      <formula>0.704</formula>
    </cfRule>
    <cfRule type="cellIs" dxfId="131" priority="32" operator="between">
      <formula>0.25</formula>
      <formula>0.504</formula>
    </cfRule>
  </conditionalFormatting>
  <conditionalFormatting sqref="M3:O3">
    <cfRule type="cellIs" dxfId="130" priority="7" operator="between">
      <formula>0.501</formula>
      <formula>0.704</formula>
    </cfRule>
    <cfRule type="cellIs" dxfId="129" priority="8" operator="between">
      <formula>0.25</formula>
      <formula>0.504</formula>
    </cfRule>
  </conditionalFormatting>
  <conditionalFormatting sqref="N2:Q2">
    <cfRule type="cellIs" dxfId="128" priority="53" operator="between">
      <formula>0.905</formula>
      <formula>1</formula>
    </cfRule>
    <cfRule type="cellIs" dxfId="127" priority="54" operator="between">
      <formula>0.705</formula>
      <formula>0.904</formula>
    </cfRule>
    <cfRule type="cellIs" dxfId="126" priority="55" operator="between">
      <formula>0.501</formula>
      <formula>0.704</formula>
    </cfRule>
    <cfRule type="cellIs" dxfId="125" priority="56" operator="between">
      <formula>0.25</formula>
      <formula>0.504</formula>
    </cfRule>
  </conditionalFormatting>
  <conditionalFormatting sqref="P3 R3:U3">
    <cfRule type="cellIs" dxfId="124" priority="41" operator="between">
      <formula>0.905</formula>
      <formula>1</formula>
    </cfRule>
    <cfRule type="cellIs" dxfId="123" priority="42" operator="between">
      <formula>0.705</formula>
      <formula>0.904</formula>
    </cfRule>
    <cfRule type="cellIs" dxfId="122" priority="43" operator="between">
      <formula>0.501</formula>
      <formula>0.704</formula>
    </cfRule>
    <cfRule type="cellIs" dxfId="121" priority="44" operator="between">
      <formula>0.25</formula>
      <formula>0.504</formula>
    </cfRule>
  </conditionalFormatting>
  <conditionalFormatting sqref="P12 R12:U12">
    <cfRule type="cellIs" dxfId="120" priority="25" operator="between">
      <formula>0.905</formula>
      <formula>1</formula>
    </cfRule>
    <cfRule type="cellIs" dxfId="119" priority="26" operator="between">
      <formula>0.705</formula>
      <formula>0.904</formula>
    </cfRule>
    <cfRule type="cellIs" dxfId="118" priority="27" operator="between">
      <formula>0.501</formula>
      <formula>0.704</formula>
    </cfRule>
    <cfRule type="cellIs" dxfId="117" priority="28" operator="between">
      <formula>0.25</formula>
      <formula>0.504</formula>
    </cfRule>
  </conditionalFormatting>
  <conditionalFormatting sqref="R2:U2 C2:C3">
    <cfRule type="cellIs" dxfId="116" priority="65" operator="between">
      <formula>1</formula>
      <formula>3</formula>
    </cfRule>
    <cfRule type="cellIs" dxfId="115" priority="66" operator="between">
      <formula>3</formula>
      <formula>4.4</formula>
    </cfRule>
    <cfRule type="cellIs" dxfId="114" priority="67" operator="between">
      <formula>4.5</formula>
      <formula>6.5</formula>
    </cfRule>
    <cfRule type="cellIs" dxfId="113" priority="68" operator="between">
      <formula>6.5</formula>
      <formula>8</formula>
    </cfRule>
    <cfRule type="cellIs" dxfId="112" priority="69" operator="between">
      <formula>8</formula>
      <formula>10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03AB2A-3E6E-594B-ADAB-6DE9F2D4288E}">
  <dimension ref="B2:AA10"/>
  <sheetViews>
    <sheetView showGridLines="0" topLeftCell="B1" zoomScale="139" zoomScaleNormal="158" workbookViewId="0">
      <selection activeCell="O4" sqref="O4"/>
    </sheetView>
  </sheetViews>
  <sheetFormatPr baseColWidth="10" defaultRowHeight="15"/>
  <cols>
    <col min="3" max="3" width="22.6640625" customWidth="1"/>
    <col min="4" max="4" width="4.1640625" bestFit="1" customWidth="1"/>
    <col min="5" max="5" width="7.33203125" customWidth="1"/>
    <col min="6" max="6" width="6.6640625" style="45" customWidth="1"/>
    <col min="7" max="10" width="6.5" style="45" customWidth="1"/>
    <col min="11" max="11" width="6.1640625" style="45" customWidth="1"/>
    <col min="12" max="12" width="5.6640625" style="45" customWidth="1"/>
    <col min="13" max="13" width="5.5" style="45" customWidth="1"/>
    <col min="14" max="15" width="6.5" style="45" customWidth="1"/>
    <col min="16" max="17" width="6.1640625" style="45" customWidth="1"/>
    <col min="18" max="23" width="6.6640625" style="34" customWidth="1"/>
    <col min="24" max="24" width="7.1640625" style="34" customWidth="1"/>
    <col min="25" max="25" width="9.6640625" style="34" customWidth="1"/>
    <col min="26" max="26" width="7.1640625" style="34" customWidth="1"/>
    <col min="27" max="27" width="7.6640625" style="34" customWidth="1"/>
    <col min="28" max="28" width="7.5" customWidth="1"/>
    <col min="29" max="29" width="10.33203125" customWidth="1"/>
    <col min="30" max="30" width="9.5" customWidth="1"/>
    <col min="31" max="31" width="8" customWidth="1"/>
    <col min="32" max="32" width="7.6640625" customWidth="1"/>
    <col min="33" max="33" width="7.5" customWidth="1"/>
    <col min="34" max="34" width="7" customWidth="1"/>
    <col min="35" max="35" width="11.5" customWidth="1"/>
    <col min="36" max="36" width="9.5" customWidth="1"/>
    <col min="37" max="37" width="7.6640625" customWidth="1"/>
    <col min="38" max="38" width="7.5" customWidth="1"/>
    <col min="39" max="41" width="8.1640625" customWidth="1"/>
    <col min="42" max="42" width="7.6640625" bestFit="1" customWidth="1"/>
    <col min="43" max="43" width="7.5" bestFit="1" customWidth="1"/>
    <col min="44" max="46" width="9.5" customWidth="1"/>
    <col min="47" max="47" width="6.33203125" customWidth="1"/>
    <col min="48" max="48" width="6.6640625" customWidth="1"/>
    <col min="49" max="49" width="6.6640625" bestFit="1" customWidth="1"/>
    <col min="50" max="50" width="10.5" customWidth="1"/>
    <col min="51" max="51" width="6.6640625" customWidth="1"/>
    <col min="52" max="52" width="7.6640625" bestFit="1" customWidth="1"/>
    <col min="53" max="53" width="7.5" bestFit="1" customWidth="1"/>
    <col min="54" max="54" width="6.6640625" bestFit="1" customWidth="1"/>
    <col min="55" max="56" width="6.6640625" customWidth="1"/>
    <col min="57" max="57" width="8.1640625" customWidth="1"/>
    <col min="58" max="58" width="7.5" customWidth="1"/>
    <col min="59" max="59" width="7" bestFit="1" customWidth="1"/>
    <col min="60" max="61" width="7" customWidth="1"/>
    <col min="62" max="62" width="7.6640625" bestFit="1" customWidth="1"/>
    <col min="63" max="63" width="7.5" bestFit="1" customWidth="1"/>
    <col min="64" max="64" width="6.6640625" bestFit="1" customWidth="1"/>
    <col min="65" max="66" width="6.6640625" customWidth="1"/>
    <col min="67" max="67" width="7.6640625" bestFit="1" customWidth="1"/>
    <col min="68" max="68" width="7.5" bestFit="1" customWidth="1"/>
    <col min="69" max="69" width="6.6640625" bestFit="1" customWidth="1"/>
    <col min="70" max="71" width="6.6640625" customWidth="1"/>
    <col min="72" max="72" width="9.5" customWidth="1"/>
    <col min="73" max="73" width="11.83203125" bestFit="1" customWidth="1"/>
    <col min="74" max="74" width="27.1640625" customWidth="1"/>
  </cols>
  <sheetData>
    <row r="2" spans="2:23" s="34" customFormat="1">
      <c r="B2"/>
      <c r="C2" s="28" t="s">
        <v>89</v>
      </c>
      <c r="D2" s="28"/>
      <c r="E2" s="35" t="s">
        <v>90</v>
      </c>
      <c r="F2" s="35" t="s">
        <v>91</v>
      </c>
      <c r="G2" s="35" t="s">
        <v>92</v>
      </c>
      <c r="H2" s="35" t="s">
        <v>93</v>
      </c>
      <c r="I2" s="35" t="s">
        <v>94</v>
      </c>
      <c r="J2" s="35" t="s">
        <v>95</v>
      </c>
      <c r="K2" s="36" t="s">
        <v>96</v>
      </c>
      <c r="L2" s="35" t="s">
        <v>97</v>
      </c>
      <c r="M2" s="35" t="s">
        <v>98</v>
      </c>
      <c r="N2" s="35" t="s">
        <v>99</v>
      </c>
      <c r="O2" s="35" t="s">
        <v>100</v>
      </c>
      <c r="P2" s="35" t="s">
        <v>101</v>
      </c>
      <c r="Q2" s="35" t="s">
        <v>102</v>
      </c>
      <c r="R2" s="35" t="s">
        <v>103</v>
      </c>
      <c r="S2" s="35" t="s">
        <v>104</v>
      </c>
      <c r="T2" s="35" t="s">
        <v>105</v>
      </c>
      <c r="U2" s="35" t="s">
        <v>106</v>
      </c>
      <c r="V2" s="35" t="s">
        <v>107</v>
      </c>
      <c r="W2" s="37"/>
    </row>
    <row r="3" spans="2:23" s="34" customFormat="1" ht="33" customHeight="1">
      <c r="B3"/>
      <c r="C3" s="46" t="s">
        <v>109</v>
      </c>
      <c r="D3" s="46"/>
      <c r="E3" s="50">
        <v>0</v>
      </c>
      <c r="F3" s="50">
        <v>0</v>
      </c>
      <c r="G3" s="50">
        <v>0</v>
      </c>
      <c r="H3" s="50">
        <v>0</v>
      </c>
      <c r="I3" s="50">
        <v>0</v>
      </c>
      <c r="J3" s="50">
        <v>0</v>
      </c>
      <c r="K3" s="50">
        <v>0</v>
      </c>
      <c r="L3" s="50">
        <v>0</v>
      </c>
      <c r="M3" s="50">
        <v>0</v>
      </c>
      <c r="N3" s="50">
        <v>0</v>
      </c>
      <c r="O3" s="51">
        <v>0.03</v>
      </c>
      <c r="P3" s="51">
        <v>0.23</v>
      </c>
      <c r="Q3" s="50">
        <v>0</v>
      </c>
      <c r="R3" s="50">
        <v>0</v>
      </c>
      <c r="S3" s="35"/>
      <c r="T3" s="35"/>
      <c r="U3" s="35"/>
      <c r="V3" s="35"/>
      <c r="W3" s="37"/>
    </row>
    <row r="4" spans="2:23" s="34" customFormat="1" ht="31.25" customHeight="1">
      <c r="B4"/>
      <c r="C4" s="46" t="s">
        <v>110</v>
      </c>
      <c r="D4" s="46"/>
      <c r="E4" s="49">
        <v>0</v>
      </c>
      <c r="F4" s="49">
        <v>0</v>
      </c>
      <c r="G4" s="49">
        <v>0</v>
      </c>
      <c r="H4" s="49">
        <v>0</v>
      </c>
      <c r="I4" s="49">
        <v>0</v>
      </c>
      <c r="J4" s="49">
        <v>0</v>
      </c>
      <c r="K4" s="49">
        <v>0</v>
      </c>
      <c r="L4" s="49">
        <v>0</v>
      </c>
      <c r="M4" s="49">
        <v>0</v>
      </c>
      <c r="N4" s="49">
        <v>0</v>
      </c>
      <c r="O4" s="49">
        <v>0</v>
      </c>
      <c r="P4" s="49">
        <v>0</v>
      </c>
      <c r="Q4" s="49">
        <v>0</v>
      </c>
      <c r="R4" s="49">
        <v>0</v>
      </c>
      <c r="S4" s="49">
        <v>0</v>
      </c>
      <c r="T4" s="49">
        <v>0</v>
      </c>
      <c r="U4" s="49">
        <v>0</v>
      </c>
      <c r="V4" s="49">
        <v>0</v>
      </c>
      <c r="W4" s="47"/>
    </row>
    <row r="5" spans="2:23" s="34" customFormat="1" ht="15" customHeight="1">
      <c r="B5"/>
      <c r="C5" s="44" t="s">
        <v>86</v>
      </c>
      <c r="D5" s="38">
        <v>1</v>
      </c>
      <c r="E5" s="40">
        <v>1</v>
      </c>
      <c r="F5" s="40">
        <v>1</v>
      </c>
      <c r="G5" s="40">
        <v>1</v>
      </c>
      <c r="H5" s="40">
        <v>1</v>
      </c>
      <c r="I5" s="40">
        <v>1</v>
      </c>
      <c r="J5" s="40">
        <v>1</v>
      </c>
      <c r="K5" s="40">
        <v>1</v>
      </c>
      <c r="L5" s="40">
        <v>1</v>
      </c>
      <c r="M5" s="40">
        <v>1</v>
      </c>
      <c r="N5" s="40">
        <v>1</v>
      </c>
      <c r="O5" s="40">
        <v>1</v>
      </c>
      <c r="P5" s="40">
        <v>1</v>
      </c>
      <c r="Q5" s="40">
        <v>1</v>
      </c>
      <c r="R5" s="40">
        <v>1</v>
      </c>
      <c r="S5" s="40">
        <v>1</v>
      </c>
      <c r="T5" s="40">
        <v>1</v>
      </c>
      <c r="U5" s="40">
        <v>1</v>
      </c>
      <c r="V5" s="40">
        <v>1</v>
      </c>
      <c r="W5" s="38">
        <v>1</v>
      </c>
    </row>
    <row r="6" spans="2:23" s="34" customFormat="1" ht="11.5" customHeight="1">
      <c r="B6"/>
      <c r="C6" s="43" t="s">
        <v>26</v>
      </c>
      <c r="D6" s="38">
        <v>0.8</v>
      </c>
      <c r="E6" s="40">
        <v>0.8</v>
      </c>
      <c r="F6" s="40">
        <v>0.8</v>
      </c>
      <c r="G6" s="40">
        <v>0.8</v>
      </c>
      <c r="H6" s="40">
        <v>0.8</v>
      </c>
      <c r="I6" s="40">
        <v>0.8</v>
      </c>
      <c r="J6" s="40">
        <v>0.8</v>
      </c>
      <c r="K6" s="40">
        <v>0.8</v>
      </c>
      <c r="L6" s="40">
        <v>0.8</v>
      </c>
      <c r="M6" s="40">
        <v>0.8</v>
      </c>
      <c r="N6" s="40">
        <v>0.8</v>
      </c>
      <c r="O6" s="40">
        <v>0.8</v>
      </c>
      <c r="P6" s="40">
        <v>0.8</v>
      </c>
      <c r="Q6" s="40">
        <v>0.8</v>
      </c>
      <c r="R6" s="40">
        <v>0.8</v>
      </c>
      <c r="S6" s="40">
        <v>0.8</v>
      </c>
      <c r="T6" s="40">
        <v>0.8</v>
      </c>
      <c r="U6" s="40">
        <v>0.8</v>
      </c>
      <c r="V6" s="40">
        <v>0.8</v>
      </c>
      <c r="W6" s="38">
        <v>0.8</v>
      </c>
    </row>
    <row r="7" spans="2:23" s="34" customFormat="1" ht="13.75" customHeight="1">
      <c r="B7"/>
      <c r="C7" s="42" t="s">
        <v>25</v>
      </c>
      <c r="D7" s="38">
        <v>0.6</v>
      </c>
      <c r="E7" s="40">
        <v>0.6</v>
      </c>
      <c r="F7" s="40">
        <v>0.6</v>
      </c>
      <c r="G7" s="40">
        <v>0.6</v>
      </c>
      <c r="H7" s="40">
        <v>0.6</v>
      </c>
      <c r="I7" s="40">
        <v>0.6</v>
      </c>
      <c r="J7" s="40">
        <v>0.6</v>
      </c>
      <c r="K7" s="40">
        <v>0.6</v>
      </c>
      <c r="L7" s="40">
        <v>0.6</v>
      </c>
      <c r="M7" s="40">
        <v>0.6</v>
      </c>
      <c r="N7" s="40">
        <v>0.6</v>
      </c>
      <c r="O7" s="40">
        <v>0.6</v>
      </c>
      <c r="P7" s="40">
        <v>0.6</v>
      </c>
      <c r="Q7" s="40">
        <v>0.6</v>
      </c>
      <c r="R7" s="40">
        <v>0.6</v>
      </c>
      <c r="S7" s="40">
        <v>0.6</v>
      </c>
      <c r="T7" s="40">
        <v>0.6</v>
      </c>
      <c r="U7" s="40">
        <v>0.6</v>
      </c>
      <c r="V7" s="40">
        <v>0.6</v>
      </c>
      <c r="W7" s="38">
        <v>0.6</v>
      </c>
    </row>
    <row r="8" spans="2:23" s="34" customFormat="1" ht="11.5" customHeight="1">
      <c r="B8"/>
      <c r="C8" s="41" t="s">
        <v>24</v>
      </c>
      <c r="D8" s="38">
        <v>0.4</v>
      </c>
      <c r="E8" s="40">
        <v>0.4</v>
      </c>
      <c r="F8" s="40">
        <v>0.4</v>
      </c>
      <c r="G8" s="40">
        <v>0.4</v>
      </c>
      <c r="H8" s="40">
        <v>0.4</v>
      </c>
      <c r="I8" s="40">
        <v>0.4</v>
      </c>
      <c r="J8" s="40">
        <v>0.4</v>
      </c>
      <c r="K8" s="40">
        <v>0.4</v>
      </c>
      <c r="L8" s="40">
        <v>0.4</v>
      </c>
      <c r="M8" s="40">
        <v>0.4</v>
      </c>
      <c r="N8" s="40">
        <v>0.4</v>
      </c>
      <c r="O8" s="40">
        <v>0.4</v>
      </c>
      <c r="P8" s="40">
        <v>0.4</v>
      </c>
      <c r="Q8" s="40">
        <v>0.4</v>
      </c>
      <c r="R8" s="40">
        <v>0.4</v>
      </c>
      <c r="S8" s="40">
        <v>0.4</v>
      </c>
      <c r="T8" s="40">
        <v>0.4</v>
      </c>
      <c r="U8" s="40">
        <v>0.4</v>
      </c>
      <c r="V8" s="40">
        <v>0.4</v>
      </c>
      <c r="W8" s="38">
        <v>0.4</v>
      </c>
    </row>
    <row r="9" spans="2:23" s="34" customFormat="1" ht="15" customHeight="1">
      <c r="B9"/>
      <c r="C9" s="39" t="s">
        <v>87</v>
      </c>
      <c r="D9" s="38">
        <v>0.2</v>
      </c>
      <c r="E9" s="40">
        <v>0.2</v>
      </c>
      <c r="F9" s="40">
        <v>0.2</v>
      </c>
      <c r="G9" s="40">
        <v>0.2</v>
      </c>
      <c r="H9" s="40">
        <v>0.2</v>
      </c>
      <c r="I9" s="40">
        <v>0.2</v>
      </c>
      <c r="J9" s="40">
        <v>0.2</v>
      </c>
      <c r="K9" s="40">
        <v>0.2</v>
      </c>
      <c r="L9" s="40">
        <v>0.2</v>
      </c>
      <c r="M9" s="40">
        <v>0.2</v>
      </c>
      <c r="N9" s="40">
        <v>0.2</v>
      </c>
      <c r="O9" s="40">
        <v>0.2</v>
      </c>
      <c r="P9" s="40">
        <v>0.2</v>
      </c>
      <c r="Q9" s="40">
        <v>0.2</v>
      </c>
      <c r="R9" s="40">
        <v>0.2</v>
      </c>
      <c r="S9" s="40">
        <v>0.2</v>
      </c>
      <c r="T9" s="40">
        <v>0.2</v>
      </c>
      <c r="U9" s="40">
        <v>0.2</v>
      </c>
      <c r="V9" s="40">
        <v>0.2</v>
      </c>
      <c r="W9" s="38">
        <v>0.2</v>
      </c>
    </row>
    <row r="10" spans="2:23" s="34" customFormat="1">
      <c r="B10"/>
      <c r="C10"/>
      <c r="D10"/>
      <c r="E10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8"/>
    </row>
  </sheetData>
  <conditionalFormatting sqref="C3:D4">
    <cfRule type="cellIs" dxfId="111" priority="27" operator="between">
      <formula>1</formula>
      <formula>3</formula>
    </cfRule>
    <cfRule type="cellIs" dxfId="110" priority="28" operator="between">
      <formula>3</formula>
      <formula>4.4</formula>
    </cfRule>
    <cfRule type="cellIs" dxfId="109" priority="29" operator="between">
      <formula>4.5</formula>
      <formula>6.5</formula>
    </cfRule>
    <cfRule type="cellIs" dxfId="108" priority="30" operator="between">
      <formula>6.5</formula>
      <formula>8</formula>
    </cfRule>
    <cfRule type="cellIs" dxfId="107" priority="31" operator="between">
      <formula>8</formula>
      <formula>10</formula>
    </cfRule>
  </conditionalFormatting>
  <conditionalFormatting sqref="E3:R3 E4:V4">
    <cfRule type="cellIs" dxfId="106" priority="2" operator="between">
      <formula>0</formula>
      <formula>0.2</formula>
    </cfRule>
  </conditionalFormatting>
  <conditionalFormatting sqref="E3:R4 S4:V4">
    <cfRule type="cellIs" dxfId="105" priority="1" operator="between">
      <formula>0.21</formula>
      <formula>0.4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D013B3-932C-504A-ABFC-7B844405405F}">
  <dimension ref="B2:AA14"/>
  <sheetViews>
    <sheetView showGridLines="0" zoomScaleNormal="164" workbookViewId="0">
      <selection activeCell="D4" sqref="D4"/>
    </sheetView>
  </sheetViews>
  <sheetFormatPr baseColWidth="10" defaultRowHeight="15"/>
  <cols>
    <col min="3" max="3" width="22.6640625" customWidth="1"/>
    <col min="4" max="4" width="4.1640625" bestFit="1" customWidth="1"/>
    <col min="5" max="5" width="7.33203125" customWidth="1"/>
    <col min="6" max="6" width="6.6640625" style="45" customWidth="1"/>
    <col min="7" max="10" width="6.5" style="45" customWidth="1"/>
    <col min="11" max="11" width="6.1640625" style="45" customWidth="1"/>
    <col min="12" max="12" width="5.6640625" style="45" customWidth="1"/>
    <col min="13" max="13" width="5.5" style="45" customWidth="1"/>
    <col min="14" max="15" width="6.5" style="45" customWidth="1"/>
    <col min="16" max="17" width="6.1640625" style="45" customWidth="1"/>
    <col min="18" max="22" width="6.6640625" style="34" customWidth="1"/>
    <col min="23" max="23" width="4.1640625" style="34" bestFit="1" customWidth="1"/>
    <col min="24" max="24" width="7.1640625" style="34" customWidth="1"/>
    <col min="25" max="25" width="9.6640625" style="34" customWidth="1"/>
    <col min="26" max="26" width="7.1640625" style="34" customWidth="1"/>
    <col min="27" max="27" width="7.6640625" style="34" customWidth="1"/>
    <col min="28" max="28" width="7.5" customWidth="1"/>
    <col min="29" max="29" width="10.33203125" customWidth="1"/>
    <col min="30" max="30" width="9.5" customWidth="1"/>
    <col min="31" max="31" width="8" customWidth="1"/>
    <col min="32" max="32" width="7.6640625" customWidth="1"/>
    <col min="33" max="33" width="7.5" customWidth="1"/>
    <col min="34" max="34" width="7" customWidth="1"/>
    <col min="35" max="35" width="11.5" customWidth="1"/>
    <col min="36" max="36" width="9.5" customWidth="1"/>
    <col min="37" max="37" width="7.6640625" customWidth="1"/>
    <col min="38" max="38" width="7.5" customWidth="1"/>
    <col min="39" max="41" width="8.1640625" customWidth="1"/>
    <col min="42" max="42" width="7.6640625" bestFit="1" customWidth="1"/>
    <col min="43" max="43" width="7.5" bestFit="1" customWidth="1"/>
    <col min="44" max="46" width="9.5" customWidth="1"/>
    <col min="47" max="47" width="6.33203125" customWidth="1"/>
    <col min="48" max="48" width="6.6640625" customWidth="1"/>
    <col min="49" max="49" width="6.6640625" bestFit="1" customWidth="1"/>
    <col min="50" max="50" width="10.5" customWidth="1"/>
    <col min="51" max="51" width="6.6640625" customWidth="1"/>
    <col min="52" max="52" width="7.6640625" bestFit="1" customWidth="1"/>
    <col min="53" max="53" width="7.5" bestFit="1" customWidth="1"/>
    <col min="54" max="54" width="6.6640625" bestFit="1" customWidth="1"/>
    <col min="55" max="56" width="6.6640625" customWidth="1"/>
    <col min="57" max="57" width="8.1640625" customWidth="1"/>
    <col min="58" max="58" width="7.5" customWidth="1"/>
    <col min="59" max="59" width="7" bestFit="1" customWidth="1"/>
    <col min="60" max="61" width="7" customWidth="1"/>
    <col min="62" max="62" width="7.6640625" bestFit="1" customWidth="1"/>
    <col min="63" max="63" width="7.5" bestFit="1" customWidth="1"/>
    <col min="64" max="64" width="6.6640625" bestFit="1" customWidth="1"/>
    <col min="65" max="66" width="6.6640625" customWidth="1"/>
    <col min="67" max="67" width="7.6640625" bestFit="1" customWidth="1"/>
    <col min="68" max="68" width="7.5" bestFit="1" customWidth="1"/>
    <col min="69" max="69" width="6.6640625" bestFit="1" customWidth="1"/>
    <col min="70" max="71" width="6.6640625" customWidth="1"/>
    <col min="72" max="72" width="9.5" customWidth="1"/>
    <col min="73" max="73" width="11.83203125" bestFit="1" customWidth="1"/>
    <col min="74" max="74" width="27.1640625" customWidth="1"/>
  </cols>
  <sheetData>
    <row r="2" spans="2:23" s="34" customFormat="1">
      <c r="B2"/>
      <c r="C2" s="28" t="s">
        <v>89</v>
      </c>
      <c r="D2" s="28"/>
      <c r="E2" s="35" t="s">
        <v>90</v>
      </c>
      <c r="F2" s="35" t="s">
        <v>91</v>
      </c>
      <c r="G2" s="35" t="s">
        <v>92</v>
      </c>
      <c r="H2" s="35" t="s">
        <v>93</v>
      </c>
      <c r="I2" s="35" t="s">
        <v>94</v>
      </c>
      <c r="J2" s="35" t="s">
        <v>95</v>
      </c>
      <c r="K2" s="36" t="s">
        <v>96</v>
      </c>
      <c r="L2" s="35" t="s">
        <v>97</v>
      </c>
      <c r="M2" s="35" t="s">
        <v>98</v>
      </c>
      <c r="N2" s="35" t="s">
        <v>99</v>
      </c>
      <c r="O2" s="35" t="s">
        <v>100</v>
      </c>
      <c r="P2" s="35" t="s">
        <v>101</v>
      </c>
      <c r="Q2" s="35" t="s">
        <v>102</v>
      </c>
      <c r="R2" s="35" t="s">
        <v>103</v>
      </c>
      <c r="S2" s="35" t="s">
        <v>104</v>
      </c>
      <c r="T2" s="35" t="s">
        <v>105</v>
      </c>
      <c r="U2" s="35" t="s">
        <v>106</v>
      </c>
      <c r="V2" s="35" t="s">
        <v>107</v>
      </c>
      <c r="W2" s="37"/>
    </row>
    <row r="3" spans="2:23" s="34" customFormat="1" ht="33" customHeight="1">
      <c r="B3"/>
      <c r="C3" s="46" t="s">
        <v>111</v>
      </c>
      <c r="D3" s="46"/>
      <c r="E3" s="51">
        <v>5.8753330775920314E-2</v>
      </c>
      <c r="F3" s="51">
        <v>0.24216668634311345</v>
      </c>
      <c r="G3" s="51">
        <v>0.26856190729285428</v>
      </c>
      <c r="H3" s="51">
        <v>0.22175037008876863</v>
      </c>
      <c r="I3" s="51">
        <v>0.18245975152256516</v>
      </c>
      <c r="J3" s="51">
        <v>0.19645993095009565</v>
      </c>
      <c r="K3" s="51">
        <v>0.78499999999999914</v>
      </c>
      <c r="L3" s="51">
        <v>0.24742053372256748</v>
      </c>
      <c r="M3" s="51">
        <v>0.23995892768389493</v>
      </c>
      <c r="N3" s="51">
        <v>0.35875436120866216</v>
      </c>
      <c r="O3" s="51">
        <v>0.36774867295829128</v>
      </c>
      <c r="P3" s="51">
        <v>0.47962371952435867</v>
      </c>
      <c r="Q3" s="51">
        <v>0.10450359868636995</v>
      </c>
      <c r="R3" s="51">
        <v>0.5502587778704271</v>
      </c>
      <c r="S3" s="35"/>
      <c r="T3" s="35"/>
      <c r="U3" s="35"/>
      <c r="V3" s="35"/>
      <c r="W3" s="37"/>
    </row>
    <row r="4" spans="2:23" s="34" customFormat="1" ht="31.25" customHeight="1">
      <c r="B4"/>
      <c r="C4" s="46" t="s">
        <v>114</v>
      </c>
      <c r="D4" s="46"/>
      <c r="E4" s="5">
        <v>4.7205769510725172E-2</v>
      </c>
      <c r="F4" s="5">
        <v>0.15914619740450278</v>
      </c>
      <c r="G4" s="5">
        <v>0.29511914363914971</v>
      </c>
      <c r="H4" s="5">
        <v>0.14341548108029953</v>
      </c>
      <c r="I4" s="5">
        <v>0.16203931052555789</v>
      </c>
      <c r="J4" s="5">
        <v>0.13835190604539507</v>
      </c>
      <c r="K4" s="5">
        <v>0.44087127537456211</v>
      </c>
      <c r="L4" s="5">
        <v>0.14089329426114713</v>
      </c>
      <c r="M4" s="5">
        <v>0.2361866997733498</v>
      </c>
      <c r="N4" s="5">
        <v>0.33562646262987295</v>
      </c>
      <c r="O4" s="5">
        <v>0.44299415383581225</v>
      </c>
      <c r="P4" s="51">
        <v>0.20623778638577664</v>
      </c>
      <c r="Q4" s="5">
        <v>0.41110648904035096</v>
      </c>
      <c r="R4" s="5">
        <v>0.43652779881943787</v>
      </c>
      <c r="S4" s="5">
        <v>0.16380855185616588</v>
      </c>
      <c r="T4" s="5">
        <v>0.27025952570237444</v>
      </c>
      <c r="U4" s="5">
        <v>0.17760421690439887</v>
      </c>
      <c r="V4" s="5">
        <v>0.32074429739137938</v>
      </c>
      <c r="W4" s="47"/>
    </row>
    <row r="5" spans="2:23" s="34" customFormat="1" ht="15" customHeight="1">
      <c r="B5"/>
      <c r="C5" s="44" t="s">
        <v>86</v>
      </c>
      <c r="D5" s="38">
        <v>1</v>
      </c>
      <c r="E5" s="38">
        <v>1</v>
      </c>
      <c r="F5" s="38">
        <v>1</v>
      </c>
      <c r="G5" s="38">
        <v>1</v>
      </c>
      <c r="H5" s="38">
        <v>1</v>
      </c>
      <c r="I5" s="38">
        <v>1</v>
      </c>
      <c r="J5" s="38">
        <v>1</v>
      </c>
      <c r="K5" s="38">
        <v>1</v>
      </c>
      <c r="L5" s="38">
        <v>1</v>
      </c>
      <c r="M5" s="38">
        <v>1</v>
      </c>
      <c r="N5" s="38">
        <v>1</v>
      </c>
      <c r="O5" s="38">
        <v>1</v>
      </c>
      <c r="P5" s="38">
        <v>1</v>
      </c>
      <c r="Q5" s="38">
        <v>1</v>
      </c>
      <c r="R5" s="38">
        <v>1</v>
      </c>
      <c r="S5" s="38">
        <v>1</v>
      </c>
      <c r="T5" s="38">
        <v>1</v>
      </c>
      <c r="U5" s="38">
        <v>1</v>
      </c>
      <c r="V5" s="38">
        <v>1</v>
      </c>
      <c r="W5" s="40">
        <v>1</v>
      </c>
    </row>
    <row r="6" spans="2:23" s="34" customFormat="1" ht="11.5" customHeight="1">
      <c r="B6"/>
      <c r="C6" s="43" t="s">
        <v>26</v>
      </c>
      <c r="D6" s="38">
        <v>0.8</v>
      </c>
      <c r="E6" s="38">
        <v>0.8</v>
      </c>
      <c r="F6" s="38">
        <v>0.8</v>
      </c>
      <c r="G6" s="38">
        <v>0.8</v>
      </c>
      <c r="H6" s="38">
        <v>0.8</v>
      </c>
      <c r="I6" s="38">
        <v>0.8</v>
      </c>
      <c r="J6" s="38">
        <v>0.8</v>
      </c>
      <c r="K6" s="38">
        <v>0.8</v>
      </c>
      <c r="L6" s="38">
        <v>0.8</v>
      </c>
      <c r="M6" s="38">
        <v>0.8</v>
      </c>
      <c r="N6" s="38">
        <v>0.8</v>
      </c>
      <c r="O6" s="38">
        <v>0.8</v>
      </c>
      <c r="P6" s="38">
        <v>0.8</v>
      </c>
      <c r="Q6" s="38">
        <v>0.8</v>
      </c>
      <c r="R6" s="38">
        <v>0.8</v>
      </c>
      <c r="S6" s="38">
        <v>0.8</v>
      </c>
      <c r="T6" s="38">
        <v>0.8</v>
      </c>
      <c r="U6" s="38">
        <v>0.8</v>
      </c>
      <c r="V6" s="38">
        <v>0.8</v>
      </c>
      <c r="W6" s="40">
        <v>0.8</v>
      </c>
    </row>
    <row r="7" spans="2:23" s="34" customFormat="1" ht="13.75" customHeight="1">
      <c r="B7"/>
      <c r="C7" s="42" t="s">
        <v>25</v>
      </c>
      <c r="D7" s="38">
        <v>0.6</v>
      </c>
      <c r="E7" s="38">
        <v>0.6</v>
      </c>
      <c r="F7" s="38">
        <v>0.6</v>
      </c>
      <c r="G7" s="38">
        <v>0.6</v>
      </c>
      <c r="H7" s="38">
        <v>0.6</v>
      </c>
      <c r="I7" s="38">
        <v>0.6</v>
      </c>
      <c r="J7" s="38">
        <v>0.6</v>
      </c>
      <c r="K7" s="38">
        <v>0.6</v>
      </c>
      <c r="L7" s="38">
        <v>0.6</v>
      </c>
      <c r="M7" s="38">
        <v>0.6</v>
      </c>
      <c r="N7" s="38">
        <v>0.6</v>
      </c>
      <c r="O7" s="38">
        <v>0.6</v>
      </c>
      <c r="P7" s="38">
        <v>0.6</v>
      </c>
      <c r="Q7" s="38">
        <v>0.6</v>
      </c>
      <c r="R7" s="38">
        <v>0.6</v>
      </c>
      <c r="S7" s="38">
        <v>0.6</v>
      </c>
      <c r="T7" s="38">
        <v>0.6</v>
      </c>
      <c r="U7" s="38">
        <v>0.6</v>
      </c>
      <c r="V7" s="38">
        <v>0.6</v>
      </c>
      <c r="W7" s="40">
        <v>0.6</v>
      </c>
    </row>
    <row r="8" spans="2:23" s="34" customFormat="1" ht="11.5" customHeight="1">
      <c r="B8"/>
      <c r="C8" s="41" t="s">
        <v>24</v>
      </c>
      <c r="D8" s="38">
        <v>0.4</v>
      </c>
      <c r="E8" s="38">
        <v>0.4</v>
      </c>
      <c r="F8" s="38">
        <v>0.4</v>
      </c>
      <c r="G8" s="38">
        <v>0.4</v>
      </c>
      <c r="H8" s="38">
        <v>0.4</v>
      </c>
      <c r="I8" s="38">
        <v>0.4</v>
      </c>
      <c r="J8" s="38">
        <v>0.4</v>
      </c>
      <c r="K8" s="38">
        <v>0.4</v>
      </c>
      <c r="L8" s="38">
        <v>0.4</v>
      </c>
      <c r="M8" s="38">
        <v>0.4</v>
      </c>
      <c r="N8" s="38">
        <v>0.4</v>
      </c>
      <c r="O8" s="38">
        <v>0.4</v>
      </c>
      <c r="P8" s="38">
        <v>0.4</v>
      </c>
      <c r="Q8" s="38">
        <v>0.4</v>
      </c>
      <c r="R8" s="38">
        <v>0.4</v>
      </c>
      <c r="S8" s="38">
        <v>0.4</v>
      </c>
      <c r="T8" s="38">
        <v>0.4</v>
      </c>
      <c r="U8" s="38">
        <v>0.4</v>
      </c>
      <c r="V8" s="38">
        <v>0.4</v>
      </c>
      <c r="W8" s="40">
        <v>0.4</v>
      </c>
    </row>
    <row r="9" spans="2:23" s="34" customFormat="1" ht="15" customHeight="1">
      <c r="B9"/>
      <c r="C9" s="39" t="s">
        <v>87</v>
      </c>
      <c r="D9" s="38">
        <v>0.2</v>
      </c>
      <c r="E9" s="38">
        <v>0.2</v>
      </c>
      <c r="F9" s="38">
        <v>0.2</v>
      </c>
      <c r="G9" s="38">
        <v>0.2</v>
      </c>
      <c r="H9" s="38">
        <v>0.2</v>
      </c>
      <c r="I9" s="38">
        <v>0.2</v>
      </c>
      <c r="J9" s="38">
        <v>0.2</v>
      </c>
      <c r="K9" s="38">
        <v>0.2</v>
      </c>
      <c r="L9" s="38">
        <v>0.2</v>
      </c>
      <c r="M9" s="38">
        <v>0.2</v>
      </c>
      <c r="N9" s="38">
        <v>0.2</v>
      </c>
      <c r="O9" s="38">
        <v>0.2</v>
      </c>
      <c r="P9" s="38">
        <v>0.2</v>
      </c>
      <c r="Q9" s="38">
        <v>0.2</v>
      </c>
      <c r="R9" s="38">
        <v>0.2</v>
      </c>
      <c r="S9" s="38">
        <v>0.2</v>
      </c>
      <c r="T9" s="38">
        <v>0.2</v>
      </c>
      <c r="U9" s="38">
        <v>0.2</v>
      </c>
      <c r="V9" s="38">
        <v>0.2</v>
      </c>
      <c r="W9" s="40">
        <v>0.2</v>
      </c>
    </row>
    <row r="10" spans="2:23" s="34" customFormat="1">
      <c r="B10"/>
      <c r="C10"/>
      <c r="D10"/>
      <c r="E10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8"/>
    </row>
    <row r="11" spans="2:23" s="34" customFormat="1">
      <c r="B11"/>
      <c r="C11"/>
      <c r="D11"/>
      <c r="E11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</row>
    <row r="12" spans="2:23" s="34" customFormat="1">
      <c r="B12"/>
      <c r="C12"/>
      <c r="D12"/>
      <c r="E12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</row>
    <row r="13" spans="2:23" s="34" customFormat="1">
      <c r="B13"/>
      <c r="C13"/>
      <c r="D13"/>
      <c r="E13"/>
      <c r="F13" s="45"/>
      <c r="G13" s="45"/>
      <c r="H13" s="45"/>
      <c r="I13" s="45"/>
      <c r="J13" s="45"/>
      <c r="K13" s="45"/>
      <c r="L13" s="45"/>
      <c r="M13" s="45"/>
      <c r="N13" s="45"/>
      <c r="O13" s="45"/>
      <c r="P13" s="45"/>
      <c r="Q13" s="45"/>
    </row>
    <row r="14" spans="2:23" s="34" customFormat="1">
      <c r="B14"/>
      <c r="C14"/>
      <c r="D14"/>
      <c r="E14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</row>
  </sheetData>
  <conditionalFormatting sqref="C3:D4">
    <cfRule type="cellIs" dxfId="104" priority="46" operator="between">
      <formula>1</formula>
      <formula>3</formula>
    </cfRule>
    <cfRule type="cellIs" dxfId="103" priority="47" operator="between">
      <formula>3</formula>
      <formula>4.4</formula>
    </cfRule>
    <cfRule type="cellIs" dxfId="102" priority="48" operator="between">
      <formula>4.5</formula>
      <formula>6.5</formula>
    </cfRule>
    <cfRule type="cellIs" dxfId="101" priority="49" operator="between">
      <formula>6.5</formula>
      <formula>8</formula>
    </cfRule>
    <cfRule type="cellIs" dxfId="100" priority="50" operator="between">
      <formula>8</formula>
      <formula>10</formula>
    </cfRule>
  </conditionalFormatting>
  <conditionalFormatting sqref="E3:R3">
    <cfRule type="cellIs" dxfId="99" priority="41" operator="between">
      <formula>0.201</formula>
      <formula>0.4</formula>
    </cfRule>
    <cfRule type="cellIs" dxfId="98" priority="42" operator="between">
      <formula>0.601</formula>
      <formula>0.8</formula>
    </cfRule>
    <cfRule type="cellIs" dxfId="97" priority="43" operator="between">
      <formula>0.401</formula>
      <formula>0.6</formula>
    </cfRule>
    <cfRule type="cellIs" dxfId="96" priority="44" operator="between">
      <formula>0.21</formula>
      <formula>0.4</formula>
    </cfRule>
    <cfRule type="cellIs" dxfId="95" priority="45" operator="between">
      <formula>0</formula>
      <formula>0.2</formula>
    </cfRule>
  </conditionalFormatting>
  <conditionalFormatting sqref="E4:V4">
    <cfRule type="cellIs" dxfId="94" priority="1" operator="between">
      <formula>0.201</formula>
      <formula>0.4</formula>
    </cfRule>
    <cfRule type="cellIs" dxfId="93" priority="2" operator="between">
      <formula>0.601</formula>
      <formula>0.8</formula>
    </cfRule>
    <cfRule type="cellIs" dxfId="92" priority="3" operator="between">
      <formula>0.401</formula>
      <formula>0.6</formula>
    </cfRule>
    <cfRule type="cellIs" dxfId="91" priority="4" operator="between">
      <formula>0.21</formula>
      <formula>0.4</formula>
    </cfRule>
    <cfRule type="cellIs" dxfId="90" priority="5" operator="between">
      <formula>0</formula>
      <formula>0.2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D0CB8C-07B7-1245-A134-6DAE8E7F1DC2}">
  <dimension ref="B2:AA12"/>
  <sheetViews>
    <sheetView showGridLines="0" zoomScale="125" zoomScaleNormal="158" workbookViewId="0">
      <selection activeCell="C4" sqref="C4"/>
    </sheetView>
  </sheetViews>
  <sheetFormatPr baseColWidth="10" defaultRowHeight="15"/>
  <cols>
    <col min="3" max="3" width="22.6640625" customWidth="1"/>
    <col min="4" max="4" width="4.1640625" bestFit="1" customWidth="1"/>
    <col min="5" max="5" width="7.33203125" customWidth="1"/>
    <col min="6" max="6" width="6.6640625" style="45" customWidth="1"/>
    <col min="7" max="10" width="6.5" style="45" customWidth="1"/>
    <col min="11" max="11" width="6.1640625" style="45" customWidth="1"/>
    <col min="12" max="12" width="5.6640625" style="45" customWidth="1"/>
    <col min="13" max="13" width="5.5" style="45" customWidth="1"/>
    <col min="14" max="15" width="6.5" style="45" customWidth="1"/>
    <col min="16" max="17" width="6.1640625" style="45" customWidth="1"/>
    <col min="18" max="22" width="6.6640625" style="34" customWidth="1"/>
    <col min="23" max="23" width="4.1640625" style="34" bestFit="1" customWidth="1"/>
    <col min="24" max="24" width="7.1640625" style="34" customWidth="1"/>
    <col min="25" max="25" width="9.6640625" style="34" customWidth="1"/>
    <col min="26" max="26" width="7.1640625" style="34" customWidth="1"/>
    <col min="27" max="27" width="7.6640625" style="34" customWidth="1"/>
    <col min="28" max="28" width="7.5" customWidth="1"/>
    <col min="29" max="29" width="10.33203125" customWidth="1"/>
    <col min="30" max="30" width="9.5" customWidth="1"/>
    <col min="31" max="31" width="8" customWidth="1"/>
    <col min="32" max="32" width="7.6640625" customWidth="1"/>
    <col min="33" max="33" width="7.5" customWidth="1"/>
    <col min="34" max="34" width="7" customWidth="1"/>
    <col min="35" max="35" width="11.5" customWidth="1"/>
    <col min="36" max="36" width="9.5" customWidth="1"/>
    <col min="37" max="37" width="7.6640625" customWidth="1"/>
    <col min="38" max="38" width="7.5" customWidth="1"/>
    <col min="39" max="41" width="8.1640625" customWidth="1"/>
    <col min="42" max="42" width="7.6640625" bestFit="1" customWidth="1"/>
    <col min="43" max="43" width="7.5" bestFit="1" customWidth="1"/>
    <col min="44" max="46" width="9.5" customWidth="1"/>
    <col min="47" max="47" width="6.33203125" customWidth="1"/>
    <col min="48" max="48" width="6.6640625" customWidth="1"/>
    <col min="49" max="49" width="6.6640625" bestFit="1" customWidth="1"/>
    <col min="50" max="50" width="10.5" customWidth="1"/>
    <col min="51" max="51" width="6.6640625" customWidth="1"/>
    <col min="52" max="52" width="7.6640625" bestFit="1" customWidth="1"/>
    <col min="53" max="53" width="7.5" bestFit="1" customWidth="1"/>
    <col min="54" max="54" width="6.6640625" bestFit="1" customWidth="1"/>
    <col min="55" max="56" width="6.6640625" customWidth="1"/>
    <col min="57" max="57" width="8.1640625" customWidth="1"/>
    <col min="58" max="58" width="7.5" customWidth="1"/>
    <col min="59" max="59" width="7" bestFit="1" customWidth="1"/>
    <col min="60" max="61" width="7" customWidth="1"/>
    <col min="62" max="62" width="7.6640625" bestFit="1" customWidth="1"/>
    <col min="63" max="63" width="7.5" bestFit="1" customWidth="1"/>
    <col min="64" max="64" width="6.6640625" bestFit="1" customWidth="1"/>
    <col min="65" max="66" width="6.6640625" customWidth="1"/>
    <col min="67" max="67" width="7.6640625" bestFit="1" customWidth="1"/>
    <col min="68" max="68" width="7.5" bestFit="1" customWidth="1"/>
    <col min="69" max="69" width="6.6640625" bestFit="1" customWidth="1"/>
    <col min="70" max="71" width="6.6640625" customWidth="1"/>
    <col min="72" max="72" width="9.5" customWidth="1"/>
    <col min="73" max="73" width="11.83203125" bestFit="1" customWidth="1"/>
    <col min="74" max="74" width="27.1640625" customWidth="1"/>
  </cols>
  <sheetData>
    <row r="2" spans="2:23" s="34" customFormat="1">
      <c r="B2"/>
      <c r="C2" s="28" t="s">
        <v>89</v>
      </c>
      <c r="D2" s="28"/>
      <c r="E2" s="35" t="s">
        <v>90</v>
      </c>
      <c r="F2" s="35" t="s">
        <v>91</v>
      </c>
      <c r="G2" s="35" t="s">
        <v>92</v>
      </c>
      <c r="H2" s="35" t="s">
        <v>93</v>
      </c>
      <c r="I2" s="35" t="s">
        <v>94</v>
      </c>
      <c r="J2" s="35" t="s">
        <v>95</v>
      </c>
      <c r="K2" s="36" t="s">
        <v>96</v>
      </c>
      <c r="L2" s="35" t="s">
        <v>97</v>
      </c>
      <c r="M2" s="35" t="s">
        <v>98</v>
      </c>
      <c r="N2" s="35" t="s">
        <v>99</v>
      </c>
      <c r="O2" s="35" t="s">
        <v>100</v>
      </c>
      <c r="P2" s="35" t="s">
        <v>101</v>
      </c>
      <c r="Q2" s="35" t="s">
        <v>102</v>
      </c>
      <c r="R2" s="35" t="s">
        <v>103</v>
      </c>
      <c r="S2" s="35" t="s">
        <v>104</v>
      </c>
      <c r="T2" s="35" t="s">
        <v>105</v>
      </c>
      <c r="U2" s="35" t="s">
        <v>106</v>
      </c>
      <c r="V2" s="35" t="s">
        <v>107</v>
      </c>
      <c r="W2" s="37"/>
    </row>
    <row r="3" spans="2:23" s="34" customFormat="1" ht="33" customHeight="1">
      <c r="B3"/>
      <c r="C3" s="46" t="s">
        <v>112</v>
      </c>
      <c r="D3" s="46"/>
      <c r="E3" s="51">
        <v>0.38212957387623347</v>
      </c>
      <c r="F3" s="51">
        <v>0.53217523823294199</v>
      </c>
      <c r="G3" s="51">
        <v>0.31694339066291888</v>
      </c>
      <c r="H3" s="51">
        <v>0.41094072572732143</v>
      </c>
      <c r="I3" s="51">
        <v>0.41867762927745117</v>
      </c>
      <c r="J3" s="51">
        <v>0.2771807192591374</v>
      </c>
      <c r="K3" s="51">
        <v>0.34489387768206892</v>
      </c>
      <c r="L3" s="51">
        <v>0.23055266699349372</v>
      </c>
      <c r="M3" s="51">
        <v>0.34759901264674148</v>
      </c>
      <c r="N3" s="51">
        <v>0.38898552179142143</v>
      </c>
      <c r="O3" s="51">
        <v>0.52723408149569628</v>
      </c>
      <c r="P3" s="51">
        <v>0.47769059002915848</v>
      </c>
      <c r="Q3" s="51">
        <v>0.44257353703240426</v>
      </c>
      <c r="R3" s="51">
        <v>0.46008224767382189</v>
      </c>
      <c r="S3" s="35"/>
      <c r="T3" s="35"/>
      <c r="U3" s="35"/>
      <c r="V3" s="35"/>
      <c r="W3" s="37"/>
    </row>
    <row r="4" spans="2:23" s="34" customFormat="1" ht="31.25" customHeight="1">
      <c r="B4"/>
      <c r="C4" s="46" t="s">
        <v>113</v>
      </c>
      <c r="D4" s="46"/>
      <c r="E4" s="5">
        <v>0.40917459022306779</v>
      </c>
      <c r="F4" s="5">
        <v>0.27252194287556303</v>
      </c>
      <c r="G4" s="5">
        <v>0.23951957217113234</v>
      </c>
      <c r="H4" s="5">
        <v>0.31931799580389747</v>
      </c>
      <c r="I4" s="5">
        <v>0.45595854922279744</v>
      </c>
      <c r="J4" s="5">
        <v>0.42237486688846398</v>
      </c>
      <c r="K4" s="5">
        <v>0.2656906235044032</v>
      </c>
      <c r="L4" s="5">
        <v>0.38917437478588518</v>
      </c>
      <c r="M4" s="5">
        <v>0.32646914546554079</v>
      </c>
      <c r="N4" s="5">
        <v>0.35852451641925293</v>
      </c>
      <c r="O4" s="5">
        <v>0.37467018469656954</v>
      </c>
      <c r="P4" s="51">
        <v>0.30557571986853233</v>
      </c>
      <c r="Q4" s="5">
        <v>0.4032188175116298</v>
      </c>
      <c r="R4" s="5">
        <v>0.41693811074918524</v>
      </c>
      <c r="S4" s="5">
        <v>0.40687888766922753</v>
      </c>
      <c r="T4" s="5">
        <v>0.33333333333333298</v>
      </c>
      <c r="U4" s="5">
        <v>0.40229885057471221</v>
      </c>
      <c r="V4" s="5">
        <v>0.21908062776198389</v>
      </c>
      <c r="W4" s="47"/>
    </row>
    <row r="5" spans="2:23" s="34" customFormat="1" ht="15" customHeight="1">
      <c r="B5"/>
      <c r="C5" s="44" t="s">
        <v>86</v>
      </c>
      <c r="D5" s="40">
        <v>1</v>
      </c>
      <c r="E5" s="40">
        <v>1</v>
      </c>
      <c r="F5" s="40">
        <v>1</v>
      </c>
      <c r="G5" s="40">
        <v>1</v>
      </c>
      <c r="H5" s="40">
        <v>1</v>
      </c>
      <c r="I5" s="40">
        <v>1</v>
      </c>
      <c r="J5" s="40">
        <v>1</v>
      </c>
      <c r="K5" s="40">
        <v>1</v>
      </c>
      <c r="L5" s="40">
        <v>1</v>
      </c>
      <c r="M5" s="40">
        <v>1</v>
      </c>
      <c r="N5" s="40">
        <v>1</v>
      </c>
      <c r="O5" s="40">
        <v>1</v>
      </c>
      <c r="P5" s="40">
        <v>1</v>
      </c>
      <c r="Q5" s="40">
        <v>1</v>
      </c>
      <c r="R5" s="40">
        <v>1</v>
      </c>
      <c r="S5" s="40">
        <v>1</v>
      </c>
      <c r="T5" s="40">
        <v>1</v>
      </c>
      <c r="U5" s="40">
        <v>1</v>
      </c>
      <c r="V5" s="40">
        <v>1</v>
      </c>
      <c r="W5" s="40">
        <v>1</v>
      </c>
    </row>
    <row r="6" spans="2:23" s="34" customFormat="1" ht="11.5" customHeight="1">
      <c r="B6"/>
      <c r="C6" s="43" t="s">
        <v>26</v>
      </c>
      <c r="D6" s="40">
        <v>0.8</v>
      </c>
      <c r="E6" s="40">
        <v>0.8</v>
      </c>
      <c r="F6" s="40">
        <v>0.8</v>
      </c>
      <c r="G6" s="40">
        <v>0.8</v>
      </c>
      <c r="H6" s="40">
        <v>0.8</v>
      </c>
      <c r="I6" s="40">
        <v>0.8</v>
      </c>
      <c r="J6" s="40">
        <v>0.8</v>
      </c>
      <c r="K6" s="40">
        <v>0.8</v>
      </c>
      <c r="L6" s="40">
        <v>0.8</v>
      </c>
      <c r="M6" s="40">
        <v>0.8</v>
      </c>
      <c r="N6" s="40">
        <v>0.8</v>
      </c>
      <c r="O6" s="40">
        <v>0.8</v>
      </c>
      <c r="P6" s="40">
        <v>0.8</v>
      </c>
      <c r="Q6" s="40">
        <v>0.8</v>
      </c>
      <c r="R6" s="40">
        <v>0.8</v>
      </c>
      <c r="S6" s="40">
        <v>0.8</v>
      </c>
      <c r="T6" s="40">
        <v>0.8</v>
      </c>
      <c r="U6" s="40">
        <v>0.8</v>
      </c>
      <c r="V6" s="40">
        <v>0.8</v>
      </c>
      <c r="W6" s="40">
        <v>0.8</v>
      </c>
    </row>
    <row r="7" spans="2:23" s="34" customFormat="1" ht="13.75" customHeight="1">
      <c r="B7"/>
      <c r="C7" s="42" t="s">
        <v>25</v>
      </c>
      <c r="D7" s="40">
        <v>0.6</v>
      </c>
      <c r="E7" s="40">
        <v>0.6</v>
      </c>
      <c r="F7" s="40">
        <v>0.6</v>
      </c>
      <c r="G7" s="40">
        <v>0.6</v>
      </c>
      <c r="H7" s="40">
        <v>0.6</v>
      </c>
      <c r="I7" s="40">
        <v>0.6</v>
      </c>
      <c r="J7" s="40">
        <v>0.6</v>
      </c>
      <c r="K7" s="40">
        <v>0.6</v>
      </c>
      <c r="L7" s="40">
        <v>0.6</v>
      </c>
      <c r="M7" s="40">
        <v>0.6</v>
      </c>
      <c r="N7" s="40">
        <v>0.6</v>
      </c>
      <c r="O7" s="40">
        <v>0.6</v>
      </c>
      <c r="P7" s="40">
        <v>0.6</v>
      </c>
      <c r="Q7" s="40">
        <v>0.6</v>
      </c>
      <c r="R7" s="40">
        <v>0.6</v>
      </c>
      <c r="S7" s="40">
        <v>0.6</v>
      </c>
      <c r="T7" s="40">
        <v>0.6</v>
      </c>
      <c r="U7" s="40">
        <v>0.6</v>
      </c>
      <c r="V7" s="40">
        <v>0.6</v>
      </c>
      <c r="W7" s="40">
        <v>0.6</v>
      </c>
    </row>
    <row r="8" spans="2:23" s="34" customFormat="1" ht="11.5" customHeight="1">
      <c r="B8"/>
      <c r="C8" s="41" t="s">
        <v>24</v>
      </c>
      <c r="D8" s="40">
        <v>0.4</v>
      </c>
      <c r="E8" s="40">
        <v>0.4</v>
      </c>
      <c r="F8" s="40">
        <v>0.4</v>
      </c>
      <c r="G8" s="40">
        <v>0.4</v>
      </c>
      <c r="H8" s="40">
        <v>0.4</v>
      </c>
      <c r="I8" s="40">
        <v>0.4</v>
      </c>
      <c r="J8" s="40">
        <v>0.4</v>
      </c>
      <c r="K8" s="40">
        <v>0.4</v>
      </c>
      <c r="L8" s="40">
        <v>0.4</v>
      </c>
      <c r="M8" s="40">
        <v>0.4</v>
      </c>
      <c r="N8" s="40">
        <v>0.4</v>
      </c>
      <c r="O8" s="40">
        <v>0.4</v>
      </c>
      <c r="P8" s="40">
        <v>0.4</v>
      </c>
      <c r="Q8" s="40">
        <v>0.4</v>
      </c>
      <c r="R8" s="40">
        <v>0.4</v>
      </c>
      <c r="S8" s="40">
        <v>0.4</v>
      </c>
      <c r="T8" s="40">
        <v>0.4</v>
      </c>
      <c r="U8" s="40">
        <v>0.4</v>
      </c>
      <c r="V8" s="40">
        <v>0.4</v>
      </c>
      <c r="W8" s="40">
        <v>0.4</v>
      </c>
    </row>
    <row r="9" spans="2:23" s="34" customFormat="1" ht="15" customHeight="1">
      <c r="B9"/>
      <c r="C9" s="39" t="s">
        <v>87</v>
      </c>
      <c r="D9" s="40">
        <v>0.2</v>
      </c>
      <c r="E9" s="40">
        <v>0.2</v>
      </c>
      <c r="F9" s="40">
        <v>0.2</v>
      </c>
      <c r="G9" s="40">
        <v>0.2</v>
      </c>
      <c r="H9" s="40">
        <v>0.2</v>
      </c>
      <c r="I9" s="40">
        <v>0.2</v>
      </c>
      <c r="J9" s="40">
        <v>0.2</v>
      </c>
      <c r="K9" s="40">
        <v>0.2</v>
      </c>
      <c r="L9" s="40">
        <v>0.2</v>
      </c>
      <c r="M9" s="40">
        <v>0.2</v>
      </c>
      <c r="N9" s="40">
        <v>0.2</v>
      </c>
      <c r="O9" s="40">
        <v>0.2</v>
      </c>
      <c r="P9" s="40">
        <v>0.2</v>
      </c>
      <c r="Q9" s="40">
        <v>0.2</v>
      </c>
      <c r="R9" s="40">
        <v>0.2</v>
      </c>
      <c r="S9" s="40">
        <v>0.2</v>
      </c>
      <c r="T9" s="40">
        <v>0.2</v>
      </c>
      <c r="U9" s="40">
        <v>0.2</v>
      </c>
      <c r="V9" s="40">
        <v>0.2</v>
      </c>
      <c r="W9" s="40">
        <v>0.2</v>
      </c>
    </row>
    <row r="10" spans="2:23" s="34" customFormat="1">
      <c r="B10"/>
      <c r="C10"/>
      <c r="D10"/>
      <c r="E10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8"/>
    </row>
    <row r="11" spans="2:23" s="34" customFormat="1">
      <c r="B11"/>
      <c r="C11"/>
      <c r="D11"/>
      <c r="E11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</row>
    <row r="12" spans="2:23" s="34" customFormat="1">
      <c r="B12"/>
      <c r="C12"/>
      <c r="D12"/>
      <c r="E12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</row>
  </sheetData>
  <conditionalFormatting sqref="C3:D4">
    <cfRule type="cellIs" dxfId="89" priority="46" operator="between">
      <formula>1</formula>
      <formula>3</formula>
    </cfRule>
    <cfRule type="cellIs" dxfId="88" priority="47" operator="between">
      <formula>3</formula>
      <formula>4.4</formula>
    </cfRule>
    <cfRule type="cellIs" dxfId="87" priority="48" operator="between">
      <formula>4.5</formula>
      <formula>6.5</formula>
    </cfRule>
    <cfRule type="cellIs" dxfId="86" priority="49" operator="between">
      <formula>6.5</formula>
      <formula>8</formula>
    </cfRule>
    <cfRule type="cellIs" dxfId="85" priority="50" operator="between">
      <formula>8</formula>
      <formula>10</formula>
    </cfRule>
  </conditionalFormatting>
  <conditionalFormatting sqref="E3:R3">
    <cfRule type="cellIs" dxfId="84" priority="41" operator="between">
      <formula>0.201</formula>
      <formula>0.4</formula>
    </cfRule>
    <cfRule type="cellIs" dxfId="83" priority="42" operator="between">
      <formula>0.601</formula>
      <formula>0.8</formula>
    </cfRule>
    <cfRule type="cellIs" dxfId="82" priority="43" operator="between">
      <formula>0.401</formula>
      <formula>0.6</formula>
    </cfRule>
    <cfRule type="cellIs" dxfId="81" priority="44" operator="between">
      <formula>0.21</formula>
      <formula>0.4</formula>
    </cfRule>
    <cfRule type="cellIs" dxfId="80" priority="45" operator="between">
      <formula>0</formula>
      <formula>0.2</formula>
    </cfRule>
  </conditionalFormatting>
  <conditionalFormatting sqref="E4:V4">
    <cfRule type="cellIs" dxfId="79" priority="1" operator="between">
      <formula>0.201</formula>
      <formula>0.4</formula>
    </cfRule>
    <cfRule type="cellIs" dxfId="78" priority="2" operator="between">
      <formula>0.601</formula>
      <formula>0.8</formula>
    </cfRule>
    <cfRule type="cellIs" dxfId="77" priority="3" operator="between">
      <formula>0.401</formula>
      <formula>0.6</formula>
    </cfRule>
    <cfRule type="cellIs" dxfId="76" priority="4" operator="between">
      <formula>0.21</formula>
      <formula>0.4</formula>
    </cfRule>
    <cfRule type="cellIs" dxfId="75" priority="5" operator="between">
      <formula>0</formula>
      <formula>0.2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D0A5DA-1220-D74C-BE3E-AC4A330A75E4}">
  <dimension ref="B2:P29"/>
  <sheetViews>
    <sheetView zoomScale="115" zoomScaleNormal="100" workbookViewId="0"/>
  </sheetViews>
  <sheetFormatPr baseColWidth="10" defaultRowHeight="11"/>
  <cols>
    <col min="1" max="1" width="10.83203125" style="65"/>
    <col min="2" max="2" width="11.6640625" style="65" customWidth="1"/>
    <col min="3" max="3" width="9.83203125" style="65" customWidth="1"/>
    <col min="4" max="5" width="7.83203125" style="65" customWidth="1"/>
    <col min="6" max="6" width="8.1640625" style="65" customWidth="1"/>
    <col min="7" max="7" width="7.83203125" style="65" customWidth="1"/>
    <col min="8" max="8" width="8.33203125" style="65" customWidth="1"/>
    <col min="9" max="9" width="8.5" style="65" customWidth="1"/>
    <col min="10" max="11" width="7.83203125" style="65" customWidth="1"/>
    <col min="12" max="12" width="8.1640625" style="65" customWidth="1"/>
    <col min="13" max="13" width="7.83203125" style="65" customWidth="1"/>
    <col min="14" max="15" width="8.83203125" style="65" customWidth="1"/>
    <col min="16" max="16" width="7.83203125" style="65" customWidth="1"/>
    <col min="17" max="16384" width="10.83203125" style="65"/>
  </cols>
  <sheetData>
    <row r="2" spans="2:16" ht="24">
      <c r="B2" s="52" t="s">
        <v>74</v>
      </c>
      <c r="C2" s="52" t="s">
        <v>75</v>
      </c>
      <c r="D2" s="52" t="s">
        <v>76</v>
      </c>
      <c r="E2" s="52" t="s">
        <v>77</v>
      </c>
      <c r="F2" s="52" t="s">
        <v>75</v>
      </c>
      <c r="G2" s="52" t="s">
        <v>23</v>
      </c>
      <c r="H2" s="52" t="s">
        <v>75</v>
      </c>
      <c r="I2" s="52" t="s">
        <v>78</v>
      </c>
      <c r="J2" s="52" t="s">
        <v>75</v>
      </c>
      <c r="K2" s="52" t="s">
        <v>75</v>
      </c>
      <c r="L2" s="52" t="s">
        <v>75</v>
      </c>
      <c r="M2" s="52" t="s">
        <v>75</v>
      </c>
      <c r="N2" s="52" t="s">
        <v>123</v>
      </c>
      <c r="O2" s="52" t="s">
        <v>123</v>
      </c>
      <c r="P2" s="52" t="s">
        <v>123</v>
      </c>
    </row>
    <row r="3" spans="2:16" ht="24">
      <c r="B3" s="52" t="s">
        <v>115</v>
      </c>
      <c r="C3" s="52" t="s">
        <v>90</v>
      </c>
      <c r="D3" s="52" t="s">
        <v>91</v>
      </c>
      <c r="E3" s="52" t="s">
        <v>92</v>
      </c>
      <c r="F3" s="52" t="s">
        <v>93</v>
      </c>
      <c r="G3" s="52" t="s">
        <v>94</v>
      </c>
      <c r="H3" s="52" t="s">
        <v>95</v>
      </c>
      <c r="I3" s="52" t="s">
        <v>96</v>
      </c>
      <c r="J3" s="52" t="s">
        <v>97</v>
      </c>
      <c r="K3" s="52" t="s">
        <v>98</v>
      </c>
      <c r="L3" s="52" t="s">
        <v>99</v>
      </c>
      <c r="M3" s="52" t="s">
        <v>100</v>
      </c>
      <c r="N3" s="52" t="s">
        <v>101</v>
      </c>
      <c r="O3" s="52" t="s">
        <v>102</v>
      </c>
      <c r="P3" s="52" t="s">
        <v>103</v>
      </c>
    </row>
    <row r="4" spans="2:16" ht="108">
      <c r="B4" s="52" t="s">
        <v>69</v>
      </c>
      <c r="C4" s="52" t="s">
        <v>13</v>
      </c>
      <c r="D4" s="53" t="s">
        <v>40</v>
      </c>
      <c r="E4" s="54" t="s">
        <v>14</v>
      </c>
      <c r="F4" s="54" t="s">
        <v>15</v>
      </c>
      <c r="G4" s="53" t="s">
        <v>16</v>
      </c>
      <c r="H4" s="53" t="s">
        <v>17</v>
      </c>
      <c r="I4" s="54" t="s">
        <v>18</v>
      </c>
      <c r="J4" s="54" t="s">
        <v>19</v>
      </c>
      <c r="K4" s="53" t="s">
        <v>20</v>
      </c>
      <c r="L4" s="53" t="s">
        <v>21</v>
      </c>
      <c r="M4" s="53" t="s">
        <v>22</v>
      </c>
      <c r="N4" s="53" t="s">
        <v>120</v>
      </c>
      <c r="O4" s="53" t="s">
        <v>121</v>
      </c>
      <c r="P4" s="53" t="s">
        <v>122</v>
      </c>
    </row>
    <row r="5" spans="2:16" s="67" customFormat="1" ht="24">
      <c r="B5" s="64" t="s">
        <v>70</v>
      </c>
      <c r="C5" s="66" t="s">
        <v>137</v>
      </c>
      <c r="D5" s="66" t="s">
        <v>63</v>
      </c>
      <c r="E5" s="66" t="s">
        <v>64</v>
      </c>
      <c r="F5" s="66" t="s">
        <v>138</v>
      </c>
      <c r="G5" s="66" t="s">
        <v>66</v>
      </c>
      <c r="H5" s="66" t="s">
        <v>50</v>
      </c>
      <c r="I5" s="66" t="s">
        <v>129</v>
      </c>
      <c r="J5" s="66" t="s">
        <v>139</v>
      </c>
      <c r="K5" s="66" t="s">
        <v>140</v>
      </c>
      <c r="L5" s="66" t="s">
        <v>54</v>
      </c>
      <c r="M5" s="66" t="s">
        <v>141</v>
      </c>
      <c r="N5" s="66" t="s">
        <v>142</v>
      </c>
      <c r="O5" s="66" t="s">
        <v>130</v>
      </c>
      <c r="P5" s="66" t="s">
        <v>131</v>
      </c>
    </row>
    <row r="6" spans="2:16">
      <c r="B6" s="134" t="s">
        <v>116</v>
      </c>
      <c r="C6" s="68">
        <v>0.72088640113982294</v>
      </c>
      <c r="D6" s="68">
        <v>0.67578468471387221</v>
      </c>
      <c r="E6" s="68">
        <v>0.69907391162823707</v>
      </c>
      <c r="F6" s="68">
        <v>0.70727754958868105</v>
      </c>
      <c r="G6" s="68">
        <v>0.71432583674642314</v>
      </c>
      <c r="H6" s="68">
        <v>0.7261394642152168</v>
      </c>
      <c r="I6" s="68">
        <v>0.62966874968917463</v>
      </c>
      <c r="J6" s="68">
        <v>0.73169787201333836</v>
      </c>
      <c r="K6" s="68">
        <v>0.69613497516606349</v>
      </c>
      <c r="L6" s="69">
        <v>0.70033774437489804</v>
      </c>
      <c r="M6" s="68">
        <v>0.64546145261898391</v>
      </c>
      <c r="N6" s="70">
        <v>0.43044262308371067</v>
      </c>
      <c r="O6" s="68">
        <v>0.7722233656749764</v>
      </c>
      <c r="P6" s="68">
        <v>0.64489926084858162</v>
      </c>
    </row>
    <row r="7" spans="2:16">
      <c r="B7" s="135"/>
      <c r="C7" s="71" t="s">
        <v>67</v>
      </c>
      <c r="D7" s="71" t="s">
        <v>68</v>
      </c>
      <c r="E7" s="71" t="s">
        <v>68</v>
      </c>
      <c r="F7" s="71" t="s">
        <v>67</v>
      </c>
      <c r="G7" s="71" t="s">
        <v>67</v>
      </c>
      <c r="H7" s="71" t="s">
        <v>67</v>
      </c>
      <c r="I7" s="71" t="s">
        <v>68</v>
      </c>
      <c r="J7" s="71" t="s">
        <v>67</v>
      </c>
      <c r="K7" s="71" t="s">
        <v>68</v>
      </c>
      <c r="L7" s="71" t="s">
        <v>67</v>
      </c>
      <c r="M7" s="71" t="s">
        <v>68</v>
      </c>
      <c r="N7" s="72" t="s">
        <v>226</v>
      </c>
      <c r="O7" s="71" t="s">
        <v>67</v>
      </c>
      <c r="P7" s="71" t="s">
        <v>68</v>
      </c>
    </row>
    <row r="8" spans="2:16">
      <c r="B8" s="134" t="s">
        <v>117</v>
      </c>
      <c r="C8" s="73">
        <v>0</v>
      </c>
      <c r="D8" s="73">
        <v>0</v>
      </c>
      <c r="E8" s="73">
        <v>0</v>
      </c>
      <c r="F8" s="73">
        <v>0</v>
      </c>
      <c r="G8" s="73">
        <v>0</v>
      </c>
      <c r="H8" s="73">
        <v>0</v>
      </c>
      <c r="I8" s="73">
        <v>0</v>
      </c>
      <c r="J8" s="73">
        <v>0</v>
      </c>
      <c r="K8" s="73">
        <v>0</v>
      </c>
      <c r="L8" s="73">
        <v>0</v>
      </c>
      <c r="M8" s="73">
        <v>2.8000000000000001E-2</v>
      </c>
      <c r="N8" s="73">
        <v>0.23050000000000001</v>
      </c>
      <c r="O8" s="73">
        <v>0</v>
      </c>
      <c r="P8" s="73">
        <v>0</v>
      </c>
    </row>
    <row r="9" spans="2:16">
      <c r="B9" s="135"/>
      <c r="C9" s="74" t="s">
        <v>71</v>
      </c>
      <c r="D9" s="74" t="s">
        <v>71</v>
      </c>
      <c r="E9" s="74" t="s">
        <v>71</v>
      </c>
      <c r="F9" s="74" t="s">
        <v>71</v>
      </c>
      <c r="G9" s="74" t="s">
        <v>71</v>
      </c>
      <c r="H9" s="74" t="s">
        <v>71</v>
      </c>
      <c r="I9" s="74" t="s">
        <v>71</v>
      </c>
      <c r="J9" s="74" t="s">
        <v>71</v>
      </c>
      <c r="K9" s="74" t="s">
        <v>71</v>
      </c>
      <c r="L9" s="74" t="s">
        <v>71</v>
      </c>
      <c r="M9" s="74" t="s">
        <v>71</v>
      </c>
      <c r="N9" s="74" t="s">
        <v>72</v>
      </c>
      <c r="O9" s="74" t="s">
        <v>71</v>
      </c>
      <c r="P9" s="74" t="s">
        <v>71</v>
      </c>
    </row>
    <row r="10" spans="2:16">
      <c r="B10" s="134" t="s">
        <v>118</v>
      </c>
      <c r="C10" s="73">
        <v>5.8753330775920314E-2</v>
      </c>
      <c r="D10" s="73">
        <v>0.24216668634311345</v>
      </c>
      <c r="E10" s="73">
        <v>0.26856190729285428</v>
      </c>
      <c r="F10" s="73">
        <v>0.22175037008876863</v>
      </c>
      <c r="G10" s="73">
        <v>0.18245975152256516</v>
      </c>
      <c r="H10" s="73">
        <v>0.19645993095009565</v>
      </c>
      <c r="I10" s="73">
        <v>0.78499999999999914</v>
      </c>
      <c r="J10" s="73">
        <v>0.24742053372256748</v>
      </c>
      <c r="K10" s="73">
        <v>0.23995892768389493</v>
      </c>
      <c r="L10" s="73">
        <v>0.35875436120866216</v>
      </c>
      <c r="M10" s="73">
        <v>0.36774867295829128</v>
      </c>
      <c r="N10" s="73">
        <v>0.47962371952435867</v>
      </c>
      <c r="O10" s="73">
        <v>0.10450359868636995</v>
      </c>
      <c r="P10" s="73">
        <v>0.5502587778704271</v>
      </c>
    </row>
    <row r="11" spans="2:16">
      <c r="B11" s="135"/>
      <c r="C11" s="74" t="s">
        <v>71</v>
      </c>
      <c r="D11" s="74" t="s">
        <v>72</v>
      </c>
      <c r="E11" s="74" t="s">
        <v>72</v>
      </c>
      <c r="F11" s="74" t="s">
        <v>72</v>
      </c>
      <c r="G11" s="74" t="s">
        <v>71</v>
      </c>
      <c r="H11" s="74" t="s">
        <v>71</v>
      </c>
      <c r="I11" s="74" t="s">
        <v>227</v>
      </c>
      <c r="J11" s="74" t="s">
        <v>72</v>
      </c>
      <c r="K11" s="74" t="s">
        <v>72</v>
      </c>
      <c r="L11" s="74" t="s">
        <v>72</v>
      </c>
      <c r="M11" s="74" t="s">
        <v>72</v>
      </c>
      <c r="N11" s="74" t="s">
        <v>73</v>
      </c>
      <c r="O11" s="74" t="s">
        <v>71</v>
      </c>
      <c r="P11" s="74" t="s">
        <v>73</v>
      </c>
    </row>
    <row r="12" spans="2:16">
      <c r="B12" s="136" t="s">
        <v>119</v>
      </c>
      <c r="C12" s="73">
        <v>0.38212957387623347</v>
      </c>
      <c r="D12" s="73">
        <v>0.53217523823294199</v>
      </c>
      <c r="E12" s="73">
        <v>0.31694339066291888</v>
      </c>
      <c r="F12" s="73">
        <v>0.41094072572732143</v>
      </c>
      <c r="G12" s="73">
        <v>0.41867762927745117</v>
      </c>
      <c r="H12" s="73">
        <v>0.2771807192591374</v>
      </c>
      <c r="I12" s="73">
        <v>0.34489387768206892</v>
      </c>
      <c r="J12" s="73">
        <v>0.23055266699349372</v>
      </c>
      <c r="K12" s="73">
        <v>0.34759901264674148</v>
      </c>
      <c r="L12" s="73">
        <v>0.38898552179142143</v>
      </c>
      <c r="M12" s="73">
        <v>0.52723408149569628</v>
      </c>
      <c r="N12" s="73">
        <v>0.47769059002915848</v>
      </c>
      <c r="O12" s="73">
        <v>0.44257353703240426</v>
      </c>
      <c r="P12" s="73">
        <v>0.46008224767382189</v>
      </c>
    </row>
    <row r="13" spans="2:16">
      <c r="B13" s="136"/>
      <c r="C13" s="74" t="s">
        <v>72</v>
      </c>
      <c r="D13" s="74" t="s">
        <v>73</v>
      </c>
      <c r="E13" s="74" t="s">
        <v>72</v>
      </c>
      <c r="F13" s="74" t="s">
        <v>73</v>
      </c>
      <c r="G13" s="74" t="s">
        <v>73</v>
      </c>
      <c r="H13" s="74" t="s">
        <v>72</v>
      </c>
      <c r="I13" s="74" t="s">
        <v>72</v>
      </c>
      <c r="J13" s="74" t="s">
        <v>72</v>
      </c>
      <c r="K13" s="74" t="s">
        <v>72</v>
      </c>
      <c r="L13" s="74" t="s">
        <v>72</v>
      </c>
      <c r="M13" s="74" t="s">
        <v>73</v>
      </c>
      <c r="N13" s="74" t="s">
        <v>73</v>
      </c>
      <c r="O13" s="74" t="s">
        <v>73</v>
      </c>
      <c r="P13" s="74" t="s">
        <v>73</v>
      </c>
    </row>
    <row r="15" spans="2:16">
      <c r="B15" s="133" t="s">
        <v>6</v>
      </c>
      <c r="C15" s="133"/>
      <c r="D15" s="133"/>
    </row>
    <row r="16" spans="2:16" ht="48">
      <c r="B16" s="75" t="s">
        <v>27</v>
      </c>
      <c r="C16" s="75" t="s">
        <v>33</v>
      </c>
      <c r="D16" s="75" t="s">
        <v>32</v>
      </c>
    </row>
    <row r="17" spans="2:4">
      <c r="B17" s="76" t="s">
        <v>28</v>
      </c>
      <c r="C17" s="76" t="s">
        <v>30</v>
      </c>
      <c r="D17" s="77" t="s">
        <v>34</v>
      </c>
    </row>
    <row r="18" spans="2:4">
      <c r="B18" s="76" t="s">
        <v>10</v>
      </c>
      <c r="C18" s="76" t="s">
        <v>31</v>
      </c>
      <c r="D18" s="78" t="s">
        <v>35</v>
      </c>
    </row>
    <row r="19" spans="2:4">
      <c r="B19" s="76" t="s">
        <v>11</v>
      </c>
      <c r="C19" s="76" t="s">
        <v>7</v>
      </c>
      <c r="D19" s="79" t="s">
        <v>36</v>
      </c>
    </row>
    <row r="20" spans="2:4">
      <c r="B20" s="76" t="s">
        <v>12</v>
      </c>
      <c r="C20" s="76" t="s">
        <v>8</v>
      </c>
      <c r="D20" s="80" t="s">
        <v>37</v>
      </c>
    </row>
    <row r="21" spans="2:4">
      <c r="B21" s="76" t="s">
        <v>29</v>
      </c>
      <c r="C21" s="76" t="s">
        <v>9</v>
      </c>
      <c r="D21" s="81" t="s">
        <v>38</v>
      </c>
    </row>
    <row r="23" spans="2:4">
      <c r="B23" s="133" t="s">
        <v>39</v>
      </c>
      <c r="C23" s="133"/>
      <c r="D23" s="133"/>
    </row>
    <row r="24" spans="2:4" ht="48">
      <c r="B24" s="75" t="s">
        <v>27</v>
      </c>
      <c r="C24" s="75" t="s">
        <v>33</v>
      </c>
      <c r="D24" s="75" t="s">
        <v>32</v>
      </c>
    </row>
    <row r="25" spans="2:4">
      <c r="B25" s="76" t="s">
        <v>124</v>
      </c>
      <c r="C25" s="76" t="s">
        <v>86</v>
      </c>
      <c r="D25" s="77" t="s">
        <v>34</v>
      </c>
    </row>
    <row r="26" spans="2:4">
      <c r="B26" s="76" t="s">
        <v>125</v>
      </c>
      <c r="C26" s="76" t="s">
        <v>26</v>
      </c>
      <c r="D26" s="78" t="s">
        <v>35</v>
      </c>
    </row>
    <row r="27" spans="2:4">
      <c r="B27" s="76" t="s">
        <v>126</v>
      </c>
      <c r="C27" s="76" t="s">
        <v>25</v>
      </c>
      <c r="D27" s="79" t="s">
        <v>36</v>
      </c>
    </row>
    <row r="28" spans="2:4">
      <c r="B28" s="76" t="s">
        <v>127</v>
      </c>
      <c r="C28" s="76" t="s">
        <v>24</v>
      </c>
      <c r="D28" s="80" t="s">
        <v>37</v>
      </c>
    </row>
    <row r="29" spans="2:4">
      <c r="B29" s="76" t="s">
        <v>128</v>
      </c>
      <c r="C29" s="76" t="s">
        <v>87</v>
      </c>
      <c r="D29" s="81" t="s">
        <v>38</v>
      </c>
    </row>
  </sheetData>
  <mergeCells count="6">
    <mergeCell ref="B15:D15"/>
    <mergeCell ref="B23:D23"/>
    <mergeCell ref="B6:B7"/>
    <mergeCell ref="B8:B9"/>
    <mergeCell ref="B10:B11"/>
    <mergeCell ref="B12:B13"/>
  </mergeCells>
  <phoneticPr fontId="13" type="noConversion"/>
  <conditionalFormatting sqref="C11 G11:I11 N11:P11">
    <cfRule type="containsText" dxfId="74" priority="5" operator="containsText" text="ALTO">
      <formula>NOT(ISERROR(SEARCH("ALTO",C11)))</formula>
    </cfRule>
    <cfRule type="containsText" dxfId="73" priority="6" operator="containsText" text="BAJO">
      <formula>NOT(ISERROR(SEARCH("BAJO",C11)))</formula>
    </cfRule>
    <cfRule type="containsText" dxfId="72" priority="7" operator="containsText" text="NINGUNO">
      <formula>NOT(ISERROR(SEARCH("NINGUNO",C11)))</formula>
    </cfRule>
  </conditionalFormatting>
  <conditionalFormatting sqref="C6:K6 M6 O6:P7 C7:M7">
    <cfRule type="cellIs" dxfId="71" priority="26" operator="between">
      <formula>0.705</formula>
      <formula>0.904</formula>
    </cfRule>
    <cfRule type="cellIs" dxfId="70" priority="27" operator="between">
      <formula>0.501</formula>
      <formula>0.704</formula>
    </cfRule>
    <cfRule type="cellIs" dxfId="69" priority="28" operator="between">
      <formula>0.25</formula>
      <formula>0.504</formula>
    </cfRule>
  </conditionalFormatting>
  <conditionalFormatting sqref="C7:M7 O7:P7">
    <cfRule type="containsText" dxfId="68" priority="22" operator="containsText" text="MALO">
      <formula>NOT(ISERROR(SEARCH("MALO",C7)))</formula>
    </cfRule>
    <cfRule type="containsText" dxfId="67" priority="23" operator="containsText" text="REGULAR">
      <formula>NOT(ISERROR(SEARCH("REGULAR",C7)))</formula>
    </cfRule>
    <cfRule type="containsText" dxfId="66" priority="24" operator="containsText" text="ACEPTABLE">
      <formula>NOT(ISERROR(SEARCH("ACEPTABLE",C7)))</formula>
    </cfRule>
  </conditionalFormatting>
  <conditionalFormatting sqref="C9:M9 O9:P9">
    <cfRule type="containsText" dxfId="65" priority="18" operator="containsText" text="BAJO">
      <formula>NOT(ISERROR(SEARCH("BAJO",C9)))</formula>
    </cfRule>
    <cfRule type="containsText" dxfId="64" priority="19" operator="containsText" text="NINGUNO">
      <formula>NOT(ISERROR(SEARCH("NINGUNO",C9)))</formula>
    </cfRule>
  </conditionalFormatting>
  <conditionalFormatting sqref="C8:P8">
    <cfRule type="cellIs" dxfId="63" priority="20" operator="between">
      <formula>0.21</formula>
      <formula>0.4</formula>
    </cfRule>
    <cfRule type="cellIs" dxfId="62" priority="21" operator="between">
      <formula>0</formula>
      <formula>0.2</formula>
    </cfRule>
  </conditionalFormatting>
  <conditionalFormatting sqref="C10:P10 C11 G11:I11 N11:P11 C12:P13">
    <cfRule type="containsText" dxfId="61" priority="4" operator="containsText" text="MEDIO">
      <formula>NOT(ISERROR(SEARCH("MEDIO",C10)))</formula>
    </cfRule>
  </conditionalFormatting>
  <conditionalFormatting sqref="C10:P10">
    <cfRule type="cellIs" dxfId="60" priority="13" operator="between">
      <formula>0.201</formula>
      <formula>0.4</formula>
    </cfRule>
    <cfRule type="cellIs" dxfId="59" priority="14" operator="between">
      <formula>0.601</formula>
      <formula>0.8</formula>
    </cfRule>
    <cfRule type="cellIs" dxfId="58" priority="15" operator="between">
      <formula>0.401</formula>
      <formula>0.6</formula>
    </cfRule>
    <cfRule type="cellIs" dxfId="57" priority="16" operator="between">
      <formula>0.21</formula>
      <formula>0.4</formula>
    </cfRule>
    <cfRule type="cellIs" dxfId="56" priority="17" operator="between">
      <formula>0</formula>
      <formula>0.2</formula>
    </cfRule>
  </conditionalFormatting>
  <conditionalFormatting sqref="C12:P12">
    <cfRule type="cellIs" dxfId="55" priority="8" operator="between">
      <formula>0.201</formula>
      <formula>0.4</formula>
    </cfRule>
    <cfRule type="cellIs" dxfId="54" priority="9" operator="between">
      <formula>0.601</formula>
      <formula>0.8</formula>
    </cfRule>
    <cfRule type="cellIs" dxfId="53" priority="10" operator="between">
      <formula>0.401</formula>
      <formula>0.6</formula>
    </cfRule>
    <cfRule type="cellIs" dxfId="52" priority="11" operator="between">
      <formula>0.21</formula>
      <formula>0.4</formula>
    </cfRule>
    <cfRule type="cellIs" dxfId="51" priority="12" operator="between">
      <formula>0</formula>
      <formula>0.2</formula>
    </cfRule>
  </conditionalFormatting>
  <conditionalFormatting sqref="C12:P13 C9:M9 O9:P9 C10:P10 C11 G11:I11 N11:P11">
    <cfRule type="containsText" dxfId="50" priority="3" operator="containsText" text="BAJO">
      <formula>NOT(ISERROR(SEARCH("BAJO",C9)))</formula>
    </cfRule>
  </conditionalFormatting>
  <conditionalFormatting sqref="C13:P13">
    <cfRule type="containsText" dxfId="49" priority="1" operator="containsText" text="BAJO">
      <formula>NOT(ISERROR(SEARCH("BAJO",C13)))</formula>
    </cfRule>
  </conditionalFormatting>
  <conditionalFormatting sqref="N9 D11:F11 J11:M11">
    <cfRule type="containsText" dxfId="48" priority="2" operator="containsText" text="BAJO">
      <formula>NOT(ISERROR(SEARCH("BAJO",D9)))</formula>
    </cfRule>
  </conditionalFormatting>
  <conditionalFormatting sqref="O6:P7 C7:M7 C6:K6 M6">
    <cfRule type="cellIs" dxfId="47" priority="25" operator="between">
      <formula>0.905</formula>
      <formula>1</formula>
    </cfRule>
  </conditionalFormatting>
  <pageMargins left="0.7" right="0.7" top="0.75" bottom="0.75" header="0.3" footer="0.3"/>
  <pageSetup orientation="portrait" horizontalDpi="0" verticalDpi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26E334-75C1-AC48-8F81-491B39817411}">
  <dimension ref="B2:T29"/>
  <sheetViews>
    <sheetView zoomScale="125" zoomScaleNormal="100" workbookViewId="0"/>
  </sheetViews>
  <sheetFormatPr baseColWidth="10" defaultRowHeight="11"/>
  <cols>
    <col min="1" max="1" width="10.83203125" style="65"/>
    <col min="2" max="2" width="12" style="65" customWidth="1"/>
    <col min="3" max="20" width="7.83203125" style="65" customWidth="1"/>
    <col min="21" max="16384" width="10.83203125" style="65"/>
  </cols>
  <sheetData>
    <row r="2" spans="2:20" ht="24">
      <c r="B2" s="52" t="s">
        <v>74</v>
      </c>
      <c r="C2" s="52" t="s">
        <v>75</v>
      </c>
      <c r="D2" s="52" t="s">
        <v>76</v>
      </c>
      <c r="E2" s="52" t="s">
        <v>77</v>
      </c>
      <c r="F2" s="52" t="s">
        <v>75</v>
      </c>
      <c r="G2" s="52" t="s">
        <v>23</v>
      </c>
      <c r="H2" s="52" t="s">
        <v>75</v>
      </c>
      <c r="I2" s="52" t="s">
        <v>78</v>
      </c>
      <c r="J2" s="52" t="s">
        <v>75</v>
      </c>
      <c r="K2" s="52" t="s">
        <v>75</v>
      </c>
      <c r="L2" s="52" t="s">
        <v>75</v>
      </c>
      <c r="M2" s="52" t="s">
        <v>75</v>
      </c>
      <c r="N2" s="52" t="s">
        <v>75</v>
      </c>
      <c r="O2" s="52" t="s">
        <v>79</v>
      </c>
      <c r="P2" s="52" t="s">
        <v>80</v>
      </c>
      <c r="Q2" s="52" t="s">
        <v>81</v>
      </c>
      <c r="R2" s="52" t="s">
        <v>82</v>
      </c>
      <c r="S2" s="52" t="s">
        <v>83</v>
      </c>
      <c r="T2" s="52" t="s">
        <v>84</v>
      </c>
    </row>
    <row r="3" spans="2:20" ht="24">
      <c r="B3" s="52" t="s">
        <v>115</v>
      </c>
      <c r="C3" s="52" t="s">
        <v>90</v>
      </c>
      <c r="D3" s="52" t="s">
        <v>91</v>
      </c>
      <c r="E3" s="52" t="s">
        <v>92</v>
      </c>
      <c r="F3" s="52" t="s">
        <v>93</v>
      </c>
      <c r="G3" s="52" t="s">
        <v>94</v>
      </c>
      <c r="H3" s="52" t="s">
        <v>95</v>
      </c>
      <c r="I3" s="52" t="s">
        <v>96</v>
      </c>
      <c r="J3" s="52" t="s">
        <v>97</v>
      </c>
      <c r="K3" s="52" t="s">
        <v>98</v>
      </c>
      <c r="L3" s="52" t="s">
        <v>99</v>
      </c>
      <c r="M3" s="52" t="s">
        <v>100</v>
      </c>
      <c r="N3" s="52" t="s">
        <v>101</v>
      </c>
      <c r="O3" s="52" t="s">
        <v>102</v>
      </c>
      <c r="P3" s="52" t="s">
        <v>103</v>
      </c>
      <c r="Q3" s="52" t="s">
        <v>104</v>
      </c>
      <c r="R3" s="52" t="s">
        <v>105</v>
      </c>
      <c r="S3" s="52" t="s">
        <v>106</v>
      </c>
      <c r="T3" s="52" t="s">
        <v>107</v>
      </c>
    </row>
    <row r="4" spans="2:20" ht="132">
      <c r="B4" s="52" t="s">
        <v>69</v>
      </c>
      <c r="C4" s="52" t="s">
        <v>13</v>
      </c>
      <c r="D4" s="53" t="s">
        <v>40</v>
      </c>
      <c r="E4" s="54" t="s">
        <v>14</v>
      </c>
      <c r="F4" s="54" t="s">
        <v>15</v>
      </c>
      <c r="G4" s="53" t="s">
        <v>16</v>
      </c>
      <c r="H4" s="53" t="s">
        <v>17</v>
      </c>
      <c r="I4" s="54" t="s">
        <v>18</v>
      </c>
      <c r="J4" s="53" t="s">
        <v>41</v>
      </c>
      <c r="K4" s="53" t="s">
        <v>20</v>
      </c>
      <c r="L4" s="53" t="s">
        <v>21</v>
      </c>
      <c r="M4" s="53" t="s">
        <v>22</v>
      </c>
      <c r="N4" s="53" t="s">
        <v>42</v>
      </c>
      <c r="O4" s="53" t="s">
        <v>43</v>
      </c>
      <c r="P4" s="53" t="s">
        <v>44</v>
      </c>
      <c r="Q4" s="53" t="s">
        <v>45</v>
      </c>
      <c r="R4" s="53" t="s">
        <v>46</v>
      </c>
      <c r="S4" s="53" t="s">
        <v>47</v>
      </c>
      <c r="T4" s="53" t="s">
        <v>48</v>
      </c>
    </row>
    <row r="5" spans="2:20" s="67" customFormat="1" ht="36">
      <c r="B5" s="83" t="s">
        <v>70</v>
      </c>
      <c r="C5" s="66" t="s">
        <v>137</v>
      </c>
      <c r="D5" s="66" t="s">
        <v>143</v>
      </c>
      <c r="E5" s="66" t="s">
        <v>144</v>
      </c>
      <c r="F5" s="66" t="s">
        <v>145</v>
      </c>
      <c r="G5" s="66" t="s">
        <v>146</v>
      </c>
      <c r="H5" s="66" t="s">
        <v>147</v>
      </c>
      <c r="I5" s="66" t="s">
        <v>148</v>
      </c>
      <c r="J5" s="66" t="s">
        <v>149</v>
      </c>
      <c r="K5" s="66" t="s">
        <v>150</v>
      </c>
      <c r="L5" s="66" t="s">
        <v>151</v>
      </c>
      <c r="M5" s="66" t="s">
        <v>152</v>
      </c>
      <c r="N5" s="66" t="s">
        <v>153</v>
      </c>
      <c r="O5" s="66" t="s">
        <v>154</v>
      </c>
      <c r="P5" s="66" t="s">
        <v>155</v>
      </c>
      <c r="Q5" s="66" t="s">
        <v>156</v>
      </c>
      <c r="R5" s="66" t="s">
        <v>157</v>
      </c>
      <c r="S5" s="66" t="s">
        <v>158</v>
      </c>
      <c r="T5" s="66" t="s">
        <v>159</v>
      </c>
    </row>
    <row r="6" spans="2:20">
      <c r="B6" s="134" t="s">
        <v>132</v>
      </c>
      <c r="C6" s="71">
        <v>0.87648833879953014</v>
      </c>
      <c r="D6" s="71">
        <v>0.76210042251606702</v>
      </c>
      <c r="E6" s="71">
        <v>0.68949798674403351</v>
      </c>
      <c r="F6" s="71">
        <v>0.78818444313308389</v>
      </c>
      <c r="G6" s="71">
        <v>0.71212391089117066</v>
      </c>
      <c r="H6" s="71">
        <v>0.76662758733780945</v>
      </c>
      <c r="I6" s="71">
        <v>0.74872162335376291</v>
      </c>
      <c r="J6" s="71">
        <v>0.78668967405966361</v>
      </c>
      <c r="K6" s="71">
        <v>0.76746636658475642</v>
      </c>
      <c r="L6" s="71">
        <v>0.7381902535069601</v>
      </c>
      <c r="M6" s="71">
        <v>0.69391406625749585</v>
      </c>
      <c r="N6" s="71">
        <v>0.76837227973682765</v>
      </c>
      <c r="O6" s="71">
        <v>0.69284197723965335</v>
      </c>
      <c r="P6" s="82">
        <v>0.70435839011338608</v>
      </c>
      <c r="Q6" s="71">
        <v>0.74150226695280141</v>
      </c>
      <c r="R6" s="71">
        <v>0.86314308912365367</v>
      </c>
      <c r="S6" s="71">
        <v>0.72114963444198088</v>
      </c>
      <c r="T6" s="71">
        <v>0.78989019085696066</v>
      </c>
    </row>
    <row r="7" spans="2:20">
      <c r="B7" s="135"/>
      <c r="C7" s="71" t="s">
        <v>67</v>
      </c>
      <c r="D7" s="71" t="s">
        <v>67</v>
      </c>
      <c r="E7" s="71" t="s">
        <v>68</v>
      </c>
      <c r="F7" s="71" t="s">
        <v>67</v>
      </c>
      <c r="G7" s="71" t="s">
        <v>67</v>
      </c>
      <c r="H7" s="71" t="s">
        <v>67</v>
      </c>
      <c r="I7" s="71" t="s">
        <v>67</v>
      </c>
      <c r="J7" s="71" t="s">
        <v>67</v>
      </c>
      <c r="K7" s="71" t="s">
        <v>67</v>
      </c>
      <c r="L7" s="71" t="s">
        <v>67</v>
      </c>
      <c r="M7" s="71" t="s">
        <v>68</v>
      </c>
      <c r="N7" s="71" t="s">
        <v>67</v>
      </c>
      <c r="O7" s="71" t="s">
        <v>68</v>
      </c>
      <c r="P7" s="71" t="s">
        <v>67</v>
      </c>
      <c r="Q7" s="71" t="s">
        <v>67</v>
      </c>
      <c r="R7" s="71" t="s">
        <v>67</v>
      </c>
      <c r="S7" s="71" t="s">
        <v>67</v>
      </c>
      <c r="T7" s="71" t="s">
        <v>67</v>
      </c>
    </row>
    <row r="8" spans="2:20">
      <c r="B8" s="134" t="s">
        <v>133</v>
      </c>
      <c r="C8" s="73">
        <v>0</v>
      </c>
      <c r="D8" s="73">
        <v>0</v>
      </c>
      <c r="E8" s="73">
        <v>0</v>
      </c>
      <c r="F8" s="73">
        <v>0</v>
      </c>
      <c r="G8" s="73">
        <v>0</v>
      </c>
      <c r="H8" s="73">
        <v>0</v>
      </c>
      <c r="I8" s="73">
        <v>0</v>
      </c>
      <c r="J8" s="73">
        <v>0</v>
      </c>
      <c r="K8" s="73">
        <v>0</v>
      </c>
      <c r="L8" s="73">
        <v>0</v>
      </c>
      <c r="M8" s="73">
        <v>0</v>
      </c>
      <c r="N8" s="73">
        <v>0</v>
      </c>
      <c r="O8" s="73">
        <v>0</v>
      </c>
      <c r="P8" s="73">
        <v>0</v>
      </c>
      <c r="Q8" s="73">
        <v>0</v>
      </c>
      <c r="R8" s="73">
        <v>0</v>
      </c>
      <c r="S8" s="73">
        <v>0</v>
      </c>
      <c r="T8" s="73">
        <v>0</v>
      </c>
    </row>
    <row r="9" spans="2:20">
      <c r="B9" s="135"/>
      <c r="C9" s="74" t="s">
        <v>71</v>
      </c>
      <c r="D9" s="74" t="s">
        <v>71</v>
      </c>
      <c r="E9" s="74" t="s">
        <v>71</v>
      </c>
      <c r="F9" s="74" t="s">
        <v>71</v>
      </c>
      <c r="G9" s="74" t="s">
        <v>71</v>
      </c>
      <c r="H9" s="74" t="s">
        <v>71</v>
      </c>
      <c r="I9" s="74" t="s">
        <v>71</v>
      </c>
      <c r="J9" s="74" t="s">
        <v>71</v>
      </c>
      <c r="K9" s="74" t="s">
        <v>71</v>
      </c>
      <c r="L9" s="74" t="s">
        <v>71</v>
      </c>
      <c r="M9" s="74" t="s">
        <v>71</v>
      </c>
      <c r="N9" s="74" t="s">
        <v>71</v>
      </c>
      <c r="O9" s="74" t="s">
        <v>71</v>
      </c>
      <c r="P9" s="74" t="s">
        <v>71</v>
      </c>
      <c r="Q9" s="74" t="s">
        <v>71</v>
      </c>
      <c r="R9" s="74" t="s">
        <v>71</v>
      </c>
      <c r="S9" s="74" t="s">
        <v>71</v>
      </c>
      <c r="T9" s="74" t="s">
        <v>71</v>
      </c>
    </row>
    <row r="10" spans="2:20">
      <c r="B10" s="134" t="s">
        <v>134</v>
      </c>
      <c r="C10" s="73">
        <v>4.7205769510725172E-2</v>
      </c>
      <c r="D10" s="73">
        <v>0.15914619740450278</v>
      </c>
      <c r="E10" s="73">
        <v>0.29511914363914971</v>
      </c>
      <c r="F10" s="73">
        <v>0.14341548108029953</v>
      </c>
      <c r="G10" s="73">
        <v>0.16203931052555789</v>
      </c>
      <c r="H10" s="73">
        <v>0.13835190604539507</v>
      </c>
      <c r="I10" s="73">
        <v>0.44087127537456211</v>
      </c>
      <c r="J10" s="73">
        <v>0.14089329426114713</v>
      </c>
      <c r="K10" s="73">
        <v>0.2361866997733498</v>
      </c>
      <c r="L10" s="73">
        <v>0.33562646262987295</v>
      </c>
      <c r="M10" s="73">
        <v>0.44299415383581225</v>
      </c>
      <c r="N10" s="73">
        <v>0.20623778638577664</v>
      </c>
      <c r="O10" s="73">
        <v>0.41110648904035096</v>
      </c>
      <c r="P10" s="73">
        <v>0.43652779881943787</v>
      </c>
      <c r="Q10" s="73">
        <v>0.16380855185616588</v>
      </c>
      <c r="R10" s="73">
        <v>0.27025952570237444</v>
      </c>
      <c r="S10" s="73">
        <v>0.17760421690439887</v>
      </c>
      <c r="T10" s="73">
        <v>0.32074429739137938</v>
      </c>
    </row>
    <row r="11" spans="2:20">
      <c r="B11" s="135"/>
      <c r="C11" s="74" t="s">
        <v>71</v>
      </c>
      <c r="D11" s="74" t="s">
        <v>71</v>
      </c>
      <c r="E11" s="74" t="s">
        <v>72</v>
      </c>
      <c r="F11" s="74" t="s">
        <v>71</v>
      </c>
      <c r="G11" s="74" t="s">
        <v>71</v>
      </c>
      <c r="H11" s="74" t="s">
        <v>71</v>
      </c>
      <c r="I11" s="74" t="s">
        <v>73</v>
      </c>
      <c r="J11" s="74" t="s">
        <v>71</v>
      </c>
      <c r="K11" s="74" t="s">
        <v>72</v>
      </c>
      <c r="L11" s="74" t="s">
        <v>72</v>
      </c>
      <c r="M11" s="74" t="s">
        <v>73</v>
      </c>
      <c r="N11" s="74" t="s">
        <v>72</v>
      </c>
      <c r="O11" s="74" t="s">
        <v>73</v>
      </c>
      <c r="P11" s="74" t="s">
        <v>73</v>
      </c>
      <c r="Q11" s="74" t="s">
        <v>71</v>
      </c>
      <c r="R11" s="74" t="s">
        <v>72</v>
      </c>
      <c r="S11" s="74" t="s">
        <v>71</v>
      </c>
      <c r="T11" s="74" t="s">
        <v>72</v>
      </c>
    </row>
    <row r="12" spans="2:20">
      <c r="B12" s="136" t="s">
        <v>135</v>
      </c>
      <c r="C12" s="73">
        <v>0.40917459022306779</v>
      </c>
      <c r="D12" s="73">
        <v>0.27252194287556303</v>
      </c>
      <c r="E12" s="73">
        <v>0.23951957217113234</v>
      </c>
      <c r="F12" s="73">
        <v>0.31931799580389747</v>
      </c>
      <c r="G12" s="73">
        <v>0.45595854922279744</v>
      </c>
      <c r="H12" s="73">
        <v>0.42237486688846398</v>
      </c>
      <c r="I12" s="73">
        <v>0.2656906235044032</v>
      </c>
      <c r="J12" s="73">
        <v>0.38917437478588518</v>
      </c>
      <c r="K12" s="73">
        <v>0.32646914546554079</v>
      </c>
      <c r="L12" s="73">
        <v>0.35852451641925293</v>
      </c>
      <c r="M12" s="73">
        <v>0.37467018469656954</v>
      </c>
      <c r="N12" s="73">
        <v>0.30557571986853233</v>
      </c>
      <c r="O12" s="73">
        <v>0.4032188175116298</v>
      </c>
      <c r="P12" s="73">
        <v>0.41693811074918524</v>
      </c>
      <c r="Q12" s="73">
        <v>0.40687888766922753</v>
      </c>
      <c r="R12" s="73">
        <v>0.33333333333333298</v>
      </c>
      <c r="S12" s="73">
        <v>0.40229885057471221</v>
      </c>
      <c r="T12" s="73">
        <v>0.21908062776198389</v>
      </c>
    </row>
    <row r="13" spans="2:20">
      <c r="B13" s="136"/>
      <c r="C13" s="74" t="s">
        <v>73</v>
      </c>
      <c r="D13" s="74" t="s">
        <v>72</v>
      </c>
      <c r="E13" s="74" t="s">
        <v>72</v>
      </c>
      <c r="F13" s="74" t="s">
        <v>72</v>
      </c>
      <c r="G13" s="74" t="s">
        <v>73</v>
      </c>
      <c r="H13" s="74" t="s">
        <v>73</v>
      </c>
      <c r="I13" s="74" t="s">
        <v>72</v>
      </c>
      <c r="J13" s="74" t="s">
        <v>72</v>
      </c>
      <c r="K13" s="74" t="s">
        <v>72</v>
      </c>
      <c r="L13" s="74" t="s">
        <v>72</v>
      </c>
      <c r="M13" s="74" t="s">
        <v>72</v>
      </c>
      <c r="N13" s="74" t="s">
        <v>72</v>
      </c>
      <c r="O13" s="74" t="s">
        <v>73</v>
      </c>
      <c r="P13" s="74" t="s">
        <v>73</v>
      </c>
      <c r="Q13" s="74" t="s">
        <v>73</v>
      </c>
      <c r="R13" s="74" t="s">
        <v>72</v>
      </c>
      <c r="S13" s="74" t="s">
        <v>73</v>
      </c>
      <c r="T13" s="74" t="s">
        <v>72</v>
      </c>
    </row>
    <row r="15" spans="2:20">
      <c r="B15" s="133" t="s">
        <v>6</v>
      </c>
      <c r="C15" s="133"/>
      <c r="D15" s="133"/>
    </row>
    <row r="16" spans="2:20" ht="48">
      <c r="B16" s="75" t="s">
        <v>27</v>
      </c>
      <c r="C16" s="75" t="s">
        <v>33</v>
      </c>
      <c r="D16" s="75" t="s">
        <v>32</v>
      </c>
    </row>
    <row r="17" spans="2:4">
      <c r="B17" s="76" t="s">
        <v>28</v>
      </c>
      <c r="C17" s="76" t="s">
        <v>30</v>
      </c>
      <c r="D17" s="77" t="s">
        <v>34</v>
      </c>
    </row>
    <row r="18" spans="2:4">
      <c r="B18" s="76" t="s">
        <v>10</v>
      </c>
      <c r="C18" s="76" t="s">
        <v>31</v>
      </c>
      <c r="D18" s="78" t="s">
        <v>35</v>
      </c>
    </row>
    <row r="19" spans="2:4">
      <c r="B19" s="76" t="s">
        <v>11</v>
      </c>
      <c r="C19" s="76" t="s">
        <v>7</v>
      </c>
      <c r="D19" s="79" t="s">
        <v>36</v>
      </c>
    </row>
    <row r="20" spans="2:4">
      <c r="B20" s="76" t="s">
        <v>12</v>
      </c>
      <c r="C20" s="76" t="s">
        <v>8</v>
      </c>
      <c r="D20" s="80" t="s">
        <v>37</v>
      </c>
    </row>
    <row r="21" spans="2:4">
      <c r="B21" s="76" t="s">
        <v>29</v>
      </c>
      <c r="C21" s="76" t="s">
        <v>9</v>
      </c>
      <c r="D21" s="81" t="s">
        <v>38</v>
      </c>
    </row>
    <row r="23" spans="2:4">
      <c r="B23" s="133" t="s">
        <v>39</v>
      </c>
      <c r="C23" s="133"/>
      <c r="D23" s="133"/>
    </row>
    <row r="24" spans="2:4" ht="48">
      <c r="B24" s="75" t="s">
        <v>27</v>
      </c>
      <c r="C24" s="75" t="s">
        <v>33</v>
      </c>
      <c r="D24" s="75" t="s">
        <v>32</v>
      </c>
    </row>
    <row r="25" spans="2:4">
      <c r="B25" s="76" t="s">
        <v>124</v>
      </c>
      <c r="C25" s="76" t="s">
        <v>86</v>
      </c>
      <c r="D25" s="77" t="s">
        <v>34</v>
      </c>
    </row>
    <row r="26" spans="2:4">
      <c r="B26" s="76" t="s">
        <v>125</v>
      </c>
      <c r="C26" s="76" t="s">
        <v>26</v>
      </c>
      <c r="D26" s="78" t="s">
        <v>35</v>
      </c>
    </row>
    <row r="27" spans="2:4">
      <c r="B27" s="76" t="s">
        <v>126</v>
      </c>
      <c r="C27" s="76" t="s">
        <v>25</v>
      </c>
      <c r="D27" s="79" t="s">
        <v>36</v>
      </c>
    </row>
    <row r="28" spans="2:4">
      <c r="B28" s="76" t="s">
        <v>127</v>
      </c>
      <c r="C28" s="76" t="s">
        <v>24</v>
      </c>
      <c r="D28" s="80" t="s">
        <v>37</v>
      </c>
    </row>
    <row r="29" spans="2:4">
      <c r="B29" s="76" t="s">
        <v>128</v>
      </c>
      <c r="C29" s="76" t="s">
        <v>87</v>
      </c>
      <c r="D29" s="81" t="s">
        <v>38</v>
      </c>
    </row>
  </sheetData>
  <mergeCells count="6">
    <mergeCell ref="B10:B11"/>
    <mergeCell ref="B12:B13"/>
    <mergeCell ref="B15:D15"/>
    <mergeCell ref="B23:D23"/>
    <mergeCell ref="B6:B7"/>
    <mergeCell ref="B8:B9"/>
  </mergeCells>
  <conditionalFormatting sqref="C6:K7 L7:T7 L6:O6 Q6:T6">
    <cfRule type="cellIs" dxfId="46" priority="69" operator="between">
      <formula>0.905</formula>
      <formula>1</formula>
    </cfRule>
  </conditionalFormatting>
  <conditionalFormatting sqref="C7:T7">
    <cfRule type="containsText" dxfId="45" priority="37" operator="containsText" text="MALO">
      <formula>NOT(ISERROR(SEARCH("MALO",C7)))</formula>
    </cfRule>
    <cfRule type="containsText" dxfId="44" priority="38" operator="containsText" text="REGULAR">
      <formula>NOT(ISERROR(SEARCH("REGULAR",C7)))</formula>
    </cfRule>
    <cfRule type="containsText" dxfId="43" priority="39" operator="containsText" text="ACEPTABLE">
      <formula>NOT(ISERROR(SEARCH("ACEPTABLE",C7)))</formula>
    </cfRule>
  </conditionalFormatting>
  <conditionalFormatting sqref="C8:T8 C10:T10 C12:T12">
    <cfRule type="cellIs" dxfId="42" priority="27" operator="between">
      <formula>0.201</formula>
      <formula>0.4</formula>
    </cfRule>
    <cfRule type="cellIs" dxfId="41" priority="28" operator="between">
      <formula>0.601</formula>
      <formula>0.8</formula>
    </cfRule>
    <cfRule type="cellIs" dxfId="40" priority="29" operator="between">
      <formula>0.401</formula>
      <formula>0.6</formula>
    </cfRule>
    <cfRule type="cellIs" dxfId="39" priority="30" operator="between">
      <formula>0.21</formula>
      <formula>0.4</formula>
    </cfRule>
    <cfRule type="cellIs" dxfId="38" priority="31" operator="between">
      <formula>0</formula>
      <formula>0.2</formula>
    </cfRule>
  </conditionalFormatting>
  <conditionalFormatting sqref="C8:T8 C10:T13">
    <cfRule type="containsText" dxfId="37" priority="26" operator="containsText" text="MEDIO">
      <formula>NOT(ISERROR(SEARCH("MEDIO",C8)))</formula>
    </cfRule>
  </conditionalFormatting>
  <conditionalFormatting sqref="C8:T13">
    <cfRule type="containsText" dxfId="36" priority="25" operator="containsText" text="BAJO">
      <formula>NOT(ISERROR(SEARCH("BAJO",C8)))</formula>
    </cfRule>
  </conditionalFormatting>
  <conditionalFormatting sqref="C9:T9">
    <cfRule type="containsText" dxfId="35" priority="23" operator="containsText" text="BAJO">
      <formula>NOT(ISERROR(SEARCH("BAJO",C9)))</formula>
    </cfRule>
    <cfRule type="containsText" dxfId="34" priority="24" operator="containsText" text="NINGUNO">
      <formula>NOT(ISERROR(SEARCH("NINGUNO",C9)))</formula>
    </cfRule>
  </conditionalFormatting>
  <conditionalFormatting sqref="C11:T11 C13:T13">
    <cfRule type="containsText" dxfId="33" priority="16" operator="containsText" text="ALTO">
      <formula>NOT(ISERROR(SEARCH("ALTO",C11)))</formula>
    </cfRule>
    <cfRule type="containsText" dxfId="32" priority="17" operator="containsText" text="BAJO">
      <formula>NOT(ISERROR(SEARCH("BAJO",C11)))</formula>
    </cfRule>
    <cfRule type="containsText" dxfId="31" priority="18" operator="containsText" text="NINGUNO">
      <formula>NOT(ISERROR(SEARCH("NINGUNO",C11)))</formula>
    </cfRule>
  </conditionalFormatting>
  <conditionalFormatting sqref="E11 K11:T11 C13:T13">
    <cfRule type="containsText" dxfId="30" priority="8" operator="containsText" text="bajo">
      <formula>NOT(ISERROR(SEARCH("bajo",C11)))</formula>
    </cfRule>
  </conditionalFormatting>
  <conditionalFormatting sqref="L6:O6 Q6:T6 C6:K7 L7:T7">
    <cfRule type="cellIs" dxfId="29" priority="70" operator="between">
      <formula>0.705</formula>
      <formula>0.904</formula>
    </cfRule>
    <cfRule type="cellIs" dxfId="28" priority="71" operator="between">
      <formula>0.501</formula>
      <formula>0.704</formula>
    </cfRule>
    <cfRule type="cellIs" dxfId="27" priority="72" operator="between">
      <formula>0.25</formula>
      <formula>0.504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402F53-F8FC-C342-B3E5-7734B7B80DD0}">
  <dimension ref="A1:T13"/>
  <sheetViews>
    <sheetView showGridLines="0" topLeftCell="B1" zoomScale="115" zoomScaleNormal="85" workbookViewId="0">
      <selection activeCell="I7" sqref="I7"/>
    </sheetView>
  </sheetViews>
  <sheetFormatPr baseColWidth="10" defaultRowHeight="15"/>
  <cols>
    <col min="1" max="1" width="11.5" customWidth="1"/>
    <col min="2" max="2" width="4.83203125" customWidth="1"/>
    <col min="3" max="3" width="33" customWidth="1"/>
    <col min="4" max="4" width="13" customWidth="1"/>
    <col min="5" max="5" width="9.1640625" style="1" bestFit="1" customWidth="1"/>
    <col min="6" max="6" width="7.6640625" style="45" bestFit="1" customWidth="1"/>
    <col min="7" max="7" width="9" style="45" customWidth="1"/>
    <col min="8" max="8" width="6.6640625" style="45" bestFit="1" customWidth="1"/>
    <col min="9" max="9" width="10.1640625" style="45" bestFit="1" customWidth="1"/>
    <col min="10" max="10" width="9.1640625" style="45" bestFit="1" customWidth="1"/>
    <col min="11" max="11" width="7.6640625" style="34" customWidth="1"/>
    <col min="12" max="12" width="9" style="34" customWidth="1"/>
    <col min="13" max="13" width="9.1640625" bestFit="1" customWidth="1"/>
    <col min="14" max="14" width="7.1640625" bestFit="1" customWidth="1"/>
    <col min="15" max="15" width="10.1640625" bestFit="1" customWidth="1"/>
    <col min="16" max="16" width="7.1640625" bestFit="1" customWidth="1"/>
    <col min="17" max="17" width="10.1640625" customWidth="1"/>
    <col min="18" max="18" width="9.6640625" bestFit="1" customWidth="1"/>
    <col min="19" max="19" width="8.1640625" bestFit="1" customWidth="1"/>
    <col min="20" max="20" width="8.33203125" customWidth="1"/>
  </cols>
  <sheetData>
    <row r="1" spans="1:20" ht="16" thickBot="1">
      <c r="A1" s="2" t="s">
        <v>2</v>
      </c>
    </row>
    <row r="2" spans="1:20">
      <c r="A2" s="84" t="s">
        <v>160</v>
      </c>
      <c r="D2" s="143" t="s">
        <v>161</v>
      </c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4"/>
      <c r="P2" s="144"/>
      <c r="Q2" s="144"/>
      <c r="R2" s="143" t="s">
        <v>162</v>
      </c>
      <c r="S2" s="144"/>
      <c r="T2" s="147"/>
    </row>
    <row r="3" spans="1:20" ht="16" thickBot="1">
      <c r="A3" s="85" t="s">
        <v>3</v>
      </c>
      <c r="D3" s="145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  <c r="R3" s="145"/>
      <c r="S3" s="146"/>
      <c r="T3" s="148"/>
    </row>
    <row r="4" spans="1:20" ht="48" customHeight="1">
      <c r="A4" s="86" t="s">
        <v>4</v>
      </c>
      <c r="C4" s="87" t="s">
        <v>211</v>
      </c>
      <c r="D4" s="112" t="s">
        <v>163</v>
      </c>
      <c r="E4" s="137" t="s">
        <v>164</v>
      </c>
      <c r="F4" s="139" t="s">
        <v>165</v>
      </c>
      <c r="G4" s="139"/>
      <c r="H4" s="139" t="s">
        <v>166</v>
      </c>
      <c r="I4" s="140"/>
      <c r="J4" s="137" t="s">
        <v>164</v>
      </c>
      <c r="K4" s="139" t="s">
        <v>167</v>
      </c>
      <c r="L4" s="140"/>
      <c r="M4" s="137" t="s">
        <v>164</v>
      </c>
      <c r="N4" s="139" t="s">
        <v>168</v>
      </c>
      <c r="O4" s="139"/>
      <c r="P4" s="139" t="s">
        <v>169</v>
      </c>
      <c r="Q4" s="140"/>
      <c r="R4" s="137" t="s">
        <v>164</v>
      </c>
      <c r="S4" s="139" t="s">
        <v>166</v>
      </c>
      <c r="T4" s="140"/>
    </row>
    <row r="5" spans="1:20" ht="82" customHeight="1" thickBot="1">
      <c r="A5" s="88" t="s">
        <v>170</v>
      </c>
      <c r="C5" s="89" t="s">
        <v>210</v>
      </c>
      <c r="D5" s="113" t="s">
        <v>171</v>
      </c>
      <c r="E5" s="149"/>
      <c r="F5" s="141" t="s">
        <v>172</v>
      </c>
      <c r="G5" s="141"/>
      <c r="H5" s="141" t="s">
        <v>173</v>
      </c>
      <c r="I5" s="142"/>
      <c r="J5" s="149"/>
      <c r="K5" s="141" t="s">
        <v>174</v>
      </c>
      <c r="L5" s="142"/>
      <c r="M5" s="149"/>
      <c r="N5" s="141" t="s">
        <v>175</v>
      </c>
      <c r="O5" s="141"/>
      <c r="P5" s="141" t="s">
        <v>176</v>
      </c>
      <c r="Q5" s="142"/>
      <c r="R5" s="138"/>
      <c r="S5" s="141" t="s">
        <v>173</v>
      </c>
      <c r="T5" s="142"/>
    </row>
    <row r="6" spans="1:20" ht="50" thickTop="1" thickBot="1">
      <c r="C6" s="101" t="s">
        <v>177</v>
      </c>
      <c r="D6" s="114" t="s">
        <v>178</v>
      </c>
      <c r="E6" s="121" t="s">
        <v>179</v>
      </c>
      <c r="F6" s="103" t="s">
        <v>180</v>
      </c>
      <c r="G6" s="103" t="s">
        <v>181</v>
      </c>
      <c r="H6" s="103" t="s">
        <v>182</v>
      </c>
      <c r="I6" s="122" t="s">
        <v>181</v>
      </c>
      <c r="J6" s="121" t="s">
        <v>183</v>
      </c>
      <c r="K6" s="103" t="s">
        <v>184</v>
      </c>
      <c r="L6" s="122" t="s">
        <v>181</v>
      </c>
      <c r="M6" s="121" t="s">
        <v>186</v>
      </c>
      <c r="N6" s="103" t="s">
        <v>215</v>
      </c>
      <c r="O6" s="103" t="s">
        <v>181</v>
      </c>
      <c r="P6" s="103" t="s">
        <v>216</v>
      </c>
      <c r="Q6" s="122" t="s">
        <v>181</v>
      </c>
      <c r="R6" s="121" t="s">
        <v>188</v>
      </c>
      <c r="S6" s="103" t="s">
        <v>189</v>
      </c>
      <c r="T6" s="104" t="s">
        <v>181</v>
      </c>
    </row>
    <row r="7" spans="1:20" ht="19.25" customHeight="1" thickTop="1">
      <c r="C7" s="90" t="s">
        <v>190</v>
      </c>
      <c r="D7" s="115" t="s">
        <v>191</v>
      </c>
      <c r="E7" s="123">
        <v>553.5</v>
      </c>
      <c r="F7" s="92">
        <v>1798.17</v>
      </c>
      <c r="G7" s="91" t="str">
        <f>+IF(F7&gt;E7,"CUMPLE","NO CUMPLE")</f>
        <v>CUMPLE</v>
      </c>
      <c r="H7" s="93">
        <v>108.57</v>
      </c>
      <c r="I7" s="98" t="str">
        <f>+IF(H7&gt;E7,"CUMPLE","NO CUMPLE")</f>
        <v>NO CUMPLE</v>
      </c>
      <c r="J7" s="126">
        <v>67</v>
      </c>
      <c r="K7" s="92">
        <v>1567.26</v>
      </c>
      <c r="L7" s="98" t="str">
        <f>+IF(K7&gt;J7,"CUMPLE","NO CUMPLE")</f>
        <v>CUMPLE</v>
      </c>
      <c r="M7" s="126">
        <v>155</v>
      </c>
      <c r="N7" s="92">
        <v>513.15</v>
      </c>
      <c r="O7" s="91" t="str">
        <f>+IF(N7&gt;M7,"CUMPLE","NO CUMPLE")</f>
        <v>CUMPLE</v>
      </c>
      <c r="P7" s="92">
        <v>212.45</v>
      </c>
      <c r="Q7" s="98" t="str">
        <f>+IF(P7&gt;M7,"CUMPLE","NO CUMPLE")</f>
        <v>CUMPLE</v>
      </c>
      <c r="R7" s="126">
        <v>26</v>
      </c>
      <c r="S7" s="93">
        <v>108.57</v>
      </c>
      <c r="T7" s="98" t="str">
        <f>+IF(S7&gt;R7,"CUMPLE","NO CUMPLE")</f>
        <v>CUMPLE</v>
      </c>
    </row>
    <row r="8" spans="1:20">
      <c r="C8" s="94" t="s">
        <v>192</v>
      </c>
      <c r="D8" s="116" t="s">
        <v>193</v>
      </c>
      <c r="E8" s="124" t="s">
        <v>194</v>
      </c>
      <c r="F8" s="95">
        <v>6.9</v>
      </c>
      <c r="G8" s="38" t="str">
        <f>+IF(F8&gt;4,"CUMPLE","NO CUMPLE")</f>
        <v>CUMPLE</v>
      </c>
      <c r="H8" s="38">
        <v>7.3</v>
      </c>
      <c r="I8" s="99" t="str">
        <f>+IF(H8&gt;4,"CUMPLE","NO CUMPLE")</f>
        <v>CUMPLE</v>
      </c>
      <c r="J8" s="124" t="s">
        <v>194</v>
      </c>
      <c r="K8" s="95">
        <v>6.4</v>
      </c>
      <c r="L8" s="99" t="str">
        <f>+IF(K8&gt;4,"CUMPLE","NO CUMPLE")</f>
        <v>CUMPLE</v>
      </c>
      <c r="M8" s="124" t="s">
        <v>194</v>
      </c>
      <c r="N8" s="92">
        <v>7</v>
      </c>
      <c r="O8" s="38" t="str">
        <f>+IF(N8&gt;4,"CUMPLE","NO CUMPLE")</f>
        <v>CUMPLE</v>
      </c>
      <c r="P8" s="95">
        <v>6.1</v>
      </c>
      <c r="Q8" s="99" t="str">
        <f>+IF(P8&gt;4,"CUMPLE","NO CUMPLE")</f>
        <v>CUMPLE</v>
      </c>
      <c r="R8" s="124" t="s">
        <v>194</v>
      </c>
      <c r="S8" s="38">
        <v>7.3</v>
      </c>
      <c r="T8" s="99" t="str">
        <f>+IF(S8&gt;4,"CUMPLE","NO CUMPLE")</f>
        <v>CUMPLE</v>
      </c>
    </row>
    <row r="9" spans="1:20" ht="19.25" customHeight="1">
      <c r="C9" s="94" t="s">
        <v>195</v>
      </c>
      <c r="D9" s="116" t="s">
        <v>193</v>
      </c>
      <c r="E9" s="124" t="s">
        <v>196</v>
      </c>
      <c r="F9" s="38">
        <v>1.9</v>
      </c>
      <c r="G9" s="38" t="str">
        <f>+IF(F9&lt;5,"CUMPLE","NO CUMPLE")</f>
        <v>CUMPLE</v>
      </c>
      <c r="H9" s="38">
        <v>2.9</v>
      </c>
      <c r="I9" s="99" t="str">
        <f>+IF(H9&lt;5,"CUMPLE","NO CUMPLE")</f>
        <v>CUMPLE</v>
      </c>
      <c r="J9" s="124" t="s">
        <v>196</v>
      </c>
      <c r="K9" s="38">
        <v>2.7</v>
      </c>
      <c r="L9" s="99" t="str">
        <f>+IF(K9&lt;5,"CUMPLE","NO CUMPLE")</f>
        <v>CUMPLE</v>
      </c>
      <c r="M9" s="124" t="s">
        <v>196</v>
      </c>
      <c r="N9" s="38">
        <v>5.7</v>
      </c>
      <c r="O9" s="38" t="str">
        <f>+IF(N9&lt;5,"CUMPLE","NO CUMPLE")</f>
        <v>NO CUMPLE</v>
      </c>
      <c r="P9" s="38">
        <v>10.5</v>
      </c>
      <c r="Q9" s="99" t="str">
        <f>+IF(P9&lt;5,"CUMPLE","NO CUMPLE")</f>
        <v>NO CUMPLE</v>
      </c>
      <c r="R9" s="124" t="s">
        <v>196</v>
      </c>
      <c r="S9" s="38">
        <v>2.9</v>
      </c>
      <c r="T9" s="99" t="str">
        <f>+IF(S9&lt;5,"CUMPLE","NO CUMPLE")</f>
        <v>CUMPLE</v>
      </c>
    </row>
    <row r="10" spans="1:20" ht="22.5" customHeight="1">
      <c r="C10" s="94" t="s">
        <v>197</v>
      </c>
      <c r="D10" s="116" t="s">
        <v>198</v>
      </c>
      <c r="E10" s="124" t="s">
        <v>199</v>
      </c>
      <c r="F10" s="38">
        <v>5.49</v>
      </c>
      <c r="G10" s="38" t="str">
        <f>+IF(F10&lt;30,"CUMPLE","NO CUMPLE")</f>
        <v>CUMPLE</v>
      </c>
      <c r="H10" s="38">
        <v>5.49</v>
      </c>
      <c r="I10" s="99" t="str">
        <f>+IF(H10&lt;30,"CUMPLE","NO CUMPLE")</f>
        <v>CUMPLE</v>
      </c>
      <c r="J10" s="124" t="s">
        <v>199</v>
      </c>
      <c r="K10" s="38">
        <v>10</v>
      </c>
      <c r="L10" s="99" t="str">
        <f>+IF(K10&lt;30,"CUMPLE","NO CUMPLE")</f>
        <v>CUMPLE</v>
      </c>
      <c r="M10" s="124" t="s">
        <v>199</v>
      </c>
      <c r="N10" s="38">
        <v>5.49</v>
      </c>
      <c r="O10" s="38" t="str">
        <f>+IF(N10&lt;30,"CUMPLE","NO CUMPLE")</f>
        <v>CUMPLE</v>
      </c>
      <c r="P10" s="38">
        <v>16</v>
      </c>
      <c r="Q10" s="99" t="str">
        <f>+IF(P10&lt;30,"CUMPLE","NO CUMPLE")</f>
        <v>CUMPLE</v>
      </c>
      <c r="R10" s="124" t="s">
        <v>199</v>
      </c>
      <c r="S10" s="38">
        <v>5.49</v>
      </c>
      <c r="T10" s="99" t="str">
        <f>+IF(S10&lt;30,"CUMPLE","NO CUMPLE")</f>
        <v>CUMPLE</v>
      </c>
    </row>
    <row r="11" spans="1:20" ht="18" customHeight="1">
      <c r="C11" s="94" t="s">
        <v>200</v>
      </c>
      <c r="D11" s="116" t="s">
        <v>201</v>
      </c>
      <c r="E11" s="124" t="s">
        <v>202</v>
      </c>
      <c r="F11" s="38">
        <v>0.99</v>
      </c>
      <c r="G11" s="38" t="str">
        <f>+IF(F11&lt;1,"CUMPLE","NO CUMPLE")</f>
        <v>CUMPLE</v>
      </c>
      <c r="H11" s="38">
        <v>0.99</v>
      </c>
      <c r="I11" s="99" t="str">
        <f>+IF(H11&lt;1,"CUMPLE","NO CUMPLE")</f>
        <v>CUMPLE</v>
      </c>
      <c r="J11" s="124" t="s">
        <v>202</v>
      </c>
      <c r="K11" s="38">
        <v>0.99</v>
      </c>
      <c r="L11" s="99" t="str">
        <f>+IF(K11&lt;1,"CUMPLE","NO CUMPLE")</f>
        <v>CUMPLE</v>
      </c>
      <c r="M11" s="124" t="s">
        <v>202</v>
      </c>
      <c r="N11" s="38">
        <v>0.99</v>
      </c>
      <c r="O11" s="38" t="str">
        <f>+IF(N11&lt;1,"CUMPLE","NO CUMPLE")</f>
        <v>CUMPLE</v>
      </c>
      <c r="P11" s="38">
        <v>0.99</v>
      </c>
      <c r="Q11" s="99" t="str">
        <f>+IF(P11&lt;1,"CUMPLE","NO CUMPLE")</f>
        <v>CUMPLE</v>
      </c>
      <c r="R11" s="124" t="s">
        <v>202</v>
      </c>
      <c r="S11" s="38">
        <v>0.99</v>
      </c>
      <c r="T11" s="99" t="str">
        <f>+IF(S11&lt;1,"CUMPLE","NO CUMPLE")</f>
        <v>CUMPLE</v>
      </c>
    </row>
    <row r="12" spans="1:20">
      <c r="C12" s="94" t="s">
        <v>203</v>
      </c>
      <c r="D12" s="116" t="s">
        <v>204</v>
      </c>
      <c r="E12" s="124" t="s">
        <v>205</v>
      </c>
      <c r="F12" s="38">
        <v>4.9000000000000002E-2</v>
      </c>
      <c r="G12" s="38" t="str">
        <f>+IF(F12&lt;0.5,"CUMPLE","NO CUMPLE")</f>
        <v>CUMPLE</v>
      </c>
      <c r="H12" s="38">
        <v>4.9000000000000002E-2</v>
      </c>
      <c r="I12" s="99" t="str">
        <f>+IF(H12&lt;0.5,"CUMPLE","NO CUMPLE")</f>
        <v>CUMPLE</v>
      </c>
      <c r="J12" s="124" t="s">
        <v>205</v>
      </c>
      <c r="K12" s="38">
        <v>4.9000000000000002E-2</v>
      </c>
      <c r="L12" s="99" t="str">
        <f>+IF(K12&lt;0.5,"CUMPLE","NO CUMPLE")</f>
        <v>CUMPLE</v>
      </c>
      <c r="M12" s="124" t="s">
        <v>206</v>
      </c>
      <c r="N12" s="38">
        <v>4.9000000000000002E-2</v>
      </c>
      <c r="O12" s="38" t="str">
        <f>+IF(N12&lt;0.5,"CUMPLE","NO CUMPLE")</f>
        <v>CUMPLE</v>
      </c>
      <c r="P12" s="38">
        <v>4.9000000000000002E-2</v>
      </c>
      <c r="Q12" s="99" t="str">
        <f>+IF(P12&lt;0.5,"CUMPLE","NO CUMPLE")</f>
        <v>CUMPLE</v>
      </c>
      <c r="R12" s="124" t="s">
        <v>206</v>
      </c>
      <c r="S12" s="38">
        <v>4.9000000000000002E-2</v>
      </c>
      <c r="T12" s="99" t="str">
        <f>+IF(S12&lt;0.5,"CUMPLE","NO CUMPLE")</f>
        <v>CUMPLE</v>
      </c>
    </row>
    <row r="13" spans="1:20" ht="16" thickBot="1">
      <c r="C13" s="96" t="s">
        <v>207</v>
      </c>
      <c r="D13" s="117" t="s">
        <v>208</v>
      </c>
      <c r="E13" s="125" t="s">
        <v>209</v>
      </c>
      <c r="F13" s="97">
        <v>84</v>
      </c>
      <c r="G13" s="97" t="str">
        <f>+IF(F13&lt;1000,"CUMPLE","NO CUMPLE")</f>
        <v>CUMPLE</v>
      </c>
      <c r="H13" s="97">
        <v>58</v>
      </c>
      <c r="I13" s="100" t="str">
        <f>+IF(H13&lt;1000,"CUMPLE","NO CUMPLE")</f>
        <v>CUMPLE</v>
      </c>
      <c r="J13" s="125" t="s">
        <v>209</v>
      </c>
      <c r="K13" s="97">
        <v>20</v>
      </c>
      <c r="L13" s="100" t="str">
        <f>+IF(K13&lt;1000,"CUMPLE","NO CUMPLE")</f>
        <v>CUMPLE</v>
      </c>
      <c r="M13" s="125" t="s">
        <v>209</v>
      </c>
      <c r="N13" s="97">
        <v>460</v>
      </c>
      <c r="O13" s="97" t="str">
        <f>+IF(N13&lt;1000,"CUMPLE","NO CUMPLE")</f>
        <v>CUMPLE</v>
      </c>
      <c r="P13" s="97">
        <v>120</v>
      </c>
      <c r="Q13" s="100" t="str">
        <f>+IF(P13&lt;1000,"CUMPLE","NO CUMPLE")</f>
        <v>CUMPLE</v>
      </c>
      <c r="R13" s="125" t="s">
        <v>209</v>
      </c>
      <c r="S13" s="97">
        <v>58</v>
      </c>
      <c r="T13" s="100" t="str">
        <f>+IF(S13&lt;1000,"CUMPLE","NO CUMPLE")</f>
        <v>CUMPLE</v>
      </c>
    </row>
  </sheetData>
  <mergeCells count="18">
    <mergeCell ref="D2:Q3"/>
    <mergeCell ref="R2:T3"/>
    <mergeCell ref="E4:E5"/>
    <mergeCell ref="F4:G4"/>
    <mergeCell ref="H4:I4"/>
    <mergeCell ref="J4:J5"/>
    <mergeCell ref="K4:L4"/>
    <mergeCell ref="M4:M5"/>
    <mergeCell ref="P4:Q4"/>
    <mergeCell ref="R4:R5"/>
    <mergeCell ref="S4:T4"/>
    <mergeCell ref="F5:G5"/>
    <mergeCell ref="H5:I5"/>
    <mergeCell ref="K5:L5"/>
    <mergeCell ref="P5:Q5"/>
    <mergeCell ref="S5:T5"/>
    <mergeCell ref="N4:O4"/>
    <mergeCell ref="N5:O5"/>
  </mergeCells>
  <conditionalFormatting sqref="A1:XFD1 A2:D2 R2 U2:XFD3 A3:C3 A4:XFD1048576">
    <cfRule type="containsText" dxfId="26" priority="1" operator="containsText" text="NO CUMPLE">
      <formula>NOT(ISERROR(SEARCH("NO CUMPLE",A1)))</formula>
    </cfRule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37EBC6-3025-C347-BDD6-78A04F52FE42}">
  <dimension ref="A1:Y21"/>
  <sheetViews>
    <sheetView showGridLines="0" zoomScale="75" zoomScaleNormal="85" workbookViewId="0">
      <selection activeCell="C2" sqref="C2:Y13"/>
    </sheetView>
  </sheetViews>
  <sheetFormatPr baseColWidth="10" defaultRowHeight="15"/>
  <cols>
    <col min="1" max="1" width="11.5" customWidth="1"/>
    <col min="2" max="2" width="4.83203125" customWidth="1"/>
    <col min="3" max="3" width="33" customWidth="1"/>
    <col min="4" max="4" width="13" customWidth="1"/>
    <col min="5" max="5" width="9.33203125" style="1" customWidth="1"/>
    <col min="6" max="6" width="7.6640625" style="45" customWidth="1"/>
    <col min="7" max="7" width="9.33203125" style="45" customWidth="1"/>
    <col min="8" max="8" width="9.33203125" style="1" customWidth="1"/>
    <col min="9" max="9" width="7.6640625" style="45" customWidth="1"/>
    <col min="10" max="10" width="10.1640625" style="45" customWidth="1"/>
    <col min="11" max="11" width="6.83203125" style="45" customWidth="1"/>
    <col min="12" max="12" width="10.1640625" style="45" customWidth="1"/>
    <col min="13" max="13" width="9.33203125" style="45" customWidth="1"/>
    <col min="14" max="14" width="7.6640625" style="34" customWidth="1"/>
    <col min="15" max="15" width="9.83203125" style="34" customWidth="1"/>
    <col min="16" max="16" width="7.33203125" customWidth="1"/>
    <col min="17" max="17" width="10.83203125" customWidth="1"/>
    <col min="18" max="18" width="8.83203125" bestFit="1" customWidth="1"/>
    <col min="19" max="19" width="7.5" bestFit="1" customWidth="1"/>
    <col min="20" max="20" width="10.5" customWidth="1"/>
    <col min="21" max="21" width="7.5" bestFit="1" customWidth="1"/>
    <col min="22" max="22" width="10.6640625" customWidth="1"/>
    <col min="23" max="23" width="9.83203125" bestFit="1" customWidth="1"/>
    <col min="24" max="24" width="8.33203125" bestFit="1" customWidth="1"/>
    <col min="25" max="25" width="9.6640625" customWidth="1"/>
  </cols>
  <sheetData>
    <row r="1" spans="1:25" ht="16" thickBot="1">
      <c r="A1" s="105" t="s">
        <v>2</v>
      </c>
      <c r="B1" s="106"/>
      <c r="C1" s="106"/>
      <c r="D1" s="106"/>
      <c r="E1" s="4"/>
      <c r="F1" s="37"/>
      <c r="G1" s="37"/>
      <c r="H1" s="4"/>
      <c r="I1" s="37"/>
      <c r="J1" s="37"/>
      <c r="K1" s="37"/>
      <c r="L1" s="37"/>
      <c r="M1" s="37"/>
      <c r="N1" s="107"/>
      <c r="O1" s="107"/>
      <c r="P1" s="106"/>
      <c r="Q1" s="106"/>
      <c r="R1" s="106"/>
      <c r="S1" s="106"/>
      <c r="T1" s="106"/>
      <c r="U1" s="106"/>
      <c r="V1" s="106"/>
      <c r="W1" s="106"/>
      <c r="X1" s="106"/>
      <c r="Y1" s="106"/>
    </row>
    <row r="2" spans="1:25">
      <c r="A2" s="108" t="s">
        <v>160</v>
      </c>
      <c r="B2" s="106"/>
      <c r="C2" s="106"/>
      <c r="D2" s="143" t="s">
        <v>161</v>
      </c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4"/>
      <c r="P2" s="144"/>
      <c r="Q2" s="144"/>
      <c r="R2" s="144"/>
      <c r="S2" s="144"/>
      <c r="T2" s="144"/>
      <c r="U2" s="144"/>
      <c r="V2" s="144"/>
      <c r="W2" s="143" t="s">
        <v>162</v>
      </c>
      <c r="X2" s="144"/>
      <c r="Y2" s="147"/>
    </row>
    <row r="3" spans="1:25" ht="16" thickBot="1">
      <c r="A3" s="109" t="s">
        <v>3</v>
      </c>
      <c r="B3" s="106"/>
      <c r="C3" s="106"/>
      <c r="D3" s="145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  <c r="R3" s="146"/>
      <c r="S3" s="146"/>
      <c r="T3" s="146"/>
      <c r="U3" s="146"/>
      <c r="V3" s="146"/>
      <c r="W3" s="145"/>
      <c r="X3" s="146"/>
      <c r="Y3" s="148"/>
    </row>
    <row r="4" spans="1:25" ht="48" customHeight="1">
      <c r="A4" s="110" t="s">
        <v>4</v>
      </c>
      <c r="B4" s="106"/>
      <c r="C4" s="87" t="s">
        <v>214</v>
      </c>
      <c r="D4" s="112" t="s">
        <v>163</v>
      </c>
      <c r="E4" s="137" t="s">
        <v>164</v>
      </c>
      <c r="F4" s="139" t="s">
        <v>219</v>
      </c>
      <c r="G4" s="139"/>
      <c r="H4" s="137" t="s">
        <v>164</v>
      </c>
      <c r="I4" s="139" t="s">
        <v>220</v>
      </c>
      <c r="J4" s="139"/>
      <c r="K4" s="139" t="s">
        <v>221</v>
      </c>
      <c r="L4" s="140"/>
      <c r="M4" s="137" t="s">
        <v>164</v>
      </c>
      <c r="N4" s="139" t="s">
        <v>222</v>
      </c>
      <c r="O4" s="139"/>
      <c r="P4" s="153" t="s">
        <v>223</v>
      </c>
      <c r="Q4" s="154"/>
      <c r="R4" s="137" t="s">
        <v>164</v>
      </c>
      <c r="S4" s="139" t="s">
        <v>224</v>
      </c>
      <c r="T4" s="139"/>
      <c r="U4" s="139" t="s">
        <v>225</v>
      </c>
      <c r="V4" s="139"/>
      <c r="W4" s="137" t="s">
        <v>164</v>
      </c>
      <c r="X4" s="139" t="str">
        <f>K4</f>
        <v xml:space="preserve">LAT 2°56'22.9''
 LONG 75°10'33.9''
ALTITUD: 605 MSNM </v>
      </c>
      <c r="Y4" s="140"/>
    </row>
    <row r="5" spans="1:25" ht="98" customHeight="1" thickBot="1">
      <c r="A5" s="111" t="s">
        <v>170</v>
      </c>
      <c r="B5" s="106"/>
      <c r="C5" s="89" t="s">
        <v>213</v>
      </c>
      <c r="D5" s="113" t="s">
        <v>171</v>
      </c>
      <c r="E5" s="149"/>
      <c r="F5" s="141" t="s">
        <v>218</v>
      </c>
      <c r="G5" s="141"/>
      <c r="H5" s="149"/>
      <c r="I5" s="141" t="s">
        <v>172</v>
      </c>
      <c r="J5" s="141"/>
      <c r="K5" s="141" t="s">
        <v>173</v>
      </c>
      <c r="L5" s="142"/>
      <c r="M5" s="149"/>
      <c r="N5" s="141" t="s">
        <v>174</v>
      </c>
      <c r="O5" s="141"/>
      <c r="P5" s="150" t="s">
        <v>217</v>
      </c>
      <c r="Q5" s="151"/>
      <c r="R5" s="149"/>
      <c r="S5" s="150" t="s">
        <v>175</v>
      </c>
      <c r="T5" s="152"/>
      <c r="U5" s="152" t="s">
        <v>176</v>
      </c>
      <c r="V5" s="142"/>
      <c r="W5" s="138"/>
      <c r="X5" s="141" t="s">
        <v>173</v>
      </c>
      <c r="Y5" s="142"/>
    </row>
    <row r="6" spans="1:25" ht="50" thickTop="1" thickBot="1">
      <c r="A6" s="106"/>
      <c r="B6" s="106"/>
      <c r="C6" s="101" t="s">
        <v>177</v>
      </c>
      <c r="D6" s="114" t="s">
        <v>178</v>
      </c>
      <c r="E6" s="121" t="s">
        <v>212</v>
      </c>
      <c r="F6" s="121" t="s">
        <v>212</v>
      </c>
      <c r="G6" s="103" t="s">
        <v>181</v>
      </c>
      <c r="H6" s="121" t="s">
        <v>179</v>
      </c>
      <c r="I6" s="103" t="s">
        <v>180</v>
      </c>
      <c r="J6" s="103" t="s">
        <v>181</v>
      </c>
      <c r="K6" s="103" t="s">
        <v>182</v>
      </c>
      <c r="L6" s="122" t="s">
        <v>181</v>
      </c>
      <c r="M6" s="121" t="s">
        <v>183</v>
      </c>
      <c r="N6" s="103" t="s">
        <v>184</v>
      </c>
      <c r="O6" s="102" t="s">
        <v>181</v>
      </c>
      <c r="P6" s="103" t="s">
        <v>185</v>
      </c>
      <c r="Q6" s="104" t="s">
        <v>181</v>
      </c>
      <c r="R6" s="121" t="s">
        <v>186</v>
      </c>
      <c r="S6" s="103" t="s">
        <v>187</v>
      </c>
      <c r="T6" s="102" t="s">
        <v>181</v>
      </c>
      <c r="U6" s="118" t="s">
        <v>216</v>
      </c>
      <c r="V6" s="122" t="s">
        <v>181</v>
      </c>
      <c r="W6" s="121" t="s">
        <v>188</v>
      </c>
      <c r="X6" s="103" t="s">
        <v>189</v>
      </c>
      <c r="Y6" s="104" t="s">
        <v>181</v>
      </c>
    </row>
    <row r="7" spans="1:25" ht="19.25" customHeight="1" thickTop="1">
      <c r="C7" s="90" t="s">
        <v>190</v>
      </c>
      <c r="D7" s="115" t="s">
        <v>191</v>
      </c>
      <c r="E7" s="126">
        <v>375</v>
      </c>
      <c r="F7" s="92">
        <v>1798.17</v>
      </c>
      <c r="G7" s="91" t="str">
        <f>+IF(F7&gt;E7,"CUMPLE","NO CUMPLE")</f>
        <v>CUMPLE</v>
      </c>
      <c r="H7" s="123">
        <v>553.5</v>
      </c>
      <c r="I7" s="92">
        <v>2684.14</v>
      </c>
      <c r="J7" s="91" t="str">
        <f>+IF(I7&gt;H7,"CUMPLE","NO CUMPLE")</f>
        <v>CUMPLE</v>
      </c>
      <c r="K7" s="92">
        <v>73.260000000000005</v>
      </c>
      <c r="L7" s="98" t="str">
        <f>+IF(K7&gt;H7,"CUMPLE","NO CUMPLE")</f>
        <v>NO CUMPLE</v>
      </c>
      <c r="M7" s="126">
        <v>67</v>
      </c>
      <c r="N7" s="92">
        <v>1453.55</v>
      </c>
      <c r="O7" s="91" t="str">
        <f>+IF(N7&gt;M7,"CUMPLE","NO CUMPLE")</f>
        <v>CUMPLE</v>
      </c>
      <c r="P7" s="92">
        <v>212.48</v>
      </c>
      <c r="Q7" s="98" t="str">
        <f>+IF(P7&gt;M7,"CUMPLE","NO CUMPLE")</f>
        <v>CUMPLE</v>
      </c>
      <c r="R7" s="126">
        <v>155</v>
      </c>
      <c r="S7" s="92">
        <v>183.69</v>
      </c>
      <c r="T7" s="91" t="str">
        <f>+IF(S7&gt;R7,"CUMPLE","NO CUMPLE")</f>
        <v>CUMPLE</v>
      </c>
      <c r="U7" s="129">
        <v>380.74</v>
      </c>
      <c r="V7" s="98" t="str">
        <f>+IF(U7&gt;R7,"CUMPLE","NO CUMPLE")</f>
        <v>CUMPLE</v>
      </c>
      <c r="W7" s="126">
        <v>26</v>
      </c>
      <c r="X7" s="92">
        <f>K7</f>
        <v>73.260000000000005</v>
      </c>
      <c r="Y7" s="98" t="str">
        <f>+IF(X7&gt;W7,"CUMPLE","NO CUMPLE")</f>
        <v>CUMPLE</v>
      </c>
    </row>
    <row r="8" spans="1:25">
      <c r="C8" s="94" t="s">
        <v>192</v>
      </c>
      <c r="D8" s="116" t="s">
        <v>193</v>
      </c>
      <c r="E8" s="124" t="s">
        <v>194</v>
      </c>
      <c r="F8" s="95">
        <v>8.1</v>
      </c>
      <c r="G8" s="38" t="str">
        <f>+IF(F8&gt;4,"CUMPLE","NO CUMPLE")</f>
        <v>CUMPLE</v>
      </c>
      <c r="H8" s="124" t="s">
        <v>194</v>
      </c>
      <c r="I8" s="95">
        <v>8.02</v>
      </c>
      <c r="J8" s="38" t="str">
        <f>+IF(I8&gt;4,"CUMPLE","NO CUMPLE")</f>
        <v>CUMPLE</v>
      </c>
      <c r="K8" s="38">
        <v>6.1</v>
      </c>
      <c r="L8" s="99" t="str">
        <f>+IF(K8&gt;4,"CUMPLE","NO CUMPLE")</f>
        <v>CUMPLE</v>
      </c>
      <c r="M8" s="124" t="s">
        <v>194</v>
      </c>
      <c r="N8" s="95">
        <v>7.18</v>
      </c>
      <c r="O8" s="38" t="str">
        <f>+IF(N8&gt;4,"CUMPLE","NO CUMPLE")</f>
        <v>CUMPLE</v>
      </c>
      <c r="P8" s="92">
        <v>7.5</v>
      </c>
      <c r="Q8" s="99" t="str">
        <f>+IF(P8&gt;4,"CUMPLE","NO CUMPLE")</f>
        <v>CUMPLE</v>
      </c>
      <c r="R8" s="124" t="s">
        <v>194</v>
      </c>
      <c r="S8" s="95">
        <v>6.85</v>
      </c>
      <c r="T8" s="38" t="str">
        <f>+IF(S8&gt;4,"CUMPLE","NO CUMPLE")</f>
        <v>CUMPLE</v>
      </c>
      <c r="U8" s="130">
        <v>6.64</v>
      </c>
      <c r="V8" s="99" t="str">
        <f>+IF(U8&gt;4,"CUMPLE","NO CUMPLE")</f>
        <v>CUMPLE</v>
      </c>
      <c r="W8" s="124" t="s">
        <v>194</v>
      </c>
      <c r="X8" s="93">
        <f t="shared" ref="X8:X13" si="0">K8</f>
        <v>6.1</v>
      </c>
      <c r="Y8" s="99" t="str">
        <f>+IF(X8&gt;4,"CUMPLE","NO CUMPLE")</f>
        <v>CUMPLE</v>
      </c>
    </row>
    <row r="9" spans="1:25" ht="19.25" customHeight="1">
      <c r="C9" s="94" t="s">
        <v>195</v>
      </c>
      <c r="D9" s="116" t="s">
        <v>193</v>
      </c>
      <c r="E9" s="124" t="s">
        <v>196</v>
      </c>
      <c r="F9" s="128">
        <v>1.9</v>
      </c>
      <c r="G9" s="38" t="str">
        <f>+IF(F9&lt;5,"CUMPLE","NO CUMPLE")</f>
        <v>CUMPLE</v>
      </c>
      <c r="H9" s="124" t="s">
        <v>196</v>
      </c>
      <c r="I9" s="128">
        <v>1.9</v>
      </c>
      <c r="J9" s="38" t="str">
        <f>+IF(I9&lt;5,"CUMPLE","NO CUMPLE")</f>
        <v>CUMPLE</v>
      </c>
      <c r="K9" s="128">
        <v>1.9</v>
      </c>
      <c r="L9" s="99" t="str">
        <f>+IF(K9&lt;5,"CUMPLE","NO CUMPLE")</f>
        <v>CUMPLE</v>
      </c>
      <c r="M9" s="124" t="s">
        <v>196</v>
      </c>
      <c r="N9" s="128">
        <v>1.9</v>
      </c>
      <c r="O9" s="38" t="str">
        <f>+IF(N9&lt;5,"CUMPLE","NO CUMPLE")</f>
        <v>CUMPLE</v>
      </c>
      <c r="P9" s="128">
        <v>1.9</v>
      </c>
      <c r="Q9" s="99" t="str">
        <f>+IF(P9&lt;5,"CUMPLE","NO CUMPLE")</f>
        <v>CUMPLE</v>
      </c>
      <c r="R9" s="124" t="s">
        <v>196</v>
      </c>
      <c r="S9" s="128">
        <v>1.9</v>
      </c>
      <c r="T9" s="38" t="str">
        <f>+IF(S9&lt;5,"CUMPLE","NO CUMPLE")</f>
        <v>CUMPLE</v>
      </c>
      <c r="U9" s="128">
        <v>1.9</v>
      </c>
      <c r="V9" s="99" t="str">
        <f>+IF(U9&lt;5,"CUMPLE","NO CUMPLE")</f>
        <v>CUMPLE</v>
      </c>
      <c r="W9" s="124" t="s">
        <v>196</v>
      </c>
      <c r="X9" s="128">
        <f t="shared" si="0"/>
        <v>1.9</v>
      </c>
      <c r="Y9" s="99" t="str">
        <f>+IF(X9&lt;5,"CUMPLE","NO CUMPLE")</f>
        <v>CUMPLE</v>
      </c>
    </row>
    <row r="10" spans="1:25" ht="22.5" customHeight="1">
      <c r="C10" s="94" t="s">
        <v>197</v>
      </c>
      <c r="D10" s="116" t="s">
        <v>198</v>
      </c>
      <c r="E10" s="124" t="s">
        <v>199</v>
      </c>
      <c r="F10" s="38">
        <v>5.0999999999999996</v>
      </c>
      <c r="G10" s="38" t="str">
        <f>+IF(F10&lt;30,"CUMPLE","NO CUMPLE")</f>
        <v>CUMPLE</v>
      </c>
      <c r="H10" s="124" t="s">
        <v>199</v>
      </c>
      <c r="I10" s="128">
        <v>5</v>
      </c>
      <c r="J10" s="38" t="str">
        <f>+IF(I10&lt;30,"CUMPLE","NO CUMPLE")</f>
        <v>CUMPLE</v>
      </c>
      <c r="K10" s="128">
        <v>5</v>
      </c>
      <c r="L10" s="99" t="str">
        <f>+IF(K10&lt;30,"CUMPLE","NO CUMPLE")</f>
        <v>CUMPLE</v>
      </c>
      <c r="M10" s="124" t="s">
        <v>199</v>
      </c>
      <c r="N10" s="95">
        <v>5.2</v>
      </c>
      <c r="O10" s="38" t="str">
        <f>+IF(N10&lt;30,"CUMPLE","NO CUMPLE")</f>
        <v>CUMPLE</v>
      </c>
      <c r="P10" s="95">
        <v>7.3</v>
      </c>
      <c r="Q10" s="99" t="str">
        <f>+IF(P10&lt;30,"CUMPLE","NO CUMPLE")</f>
        <v>CUMPLE</v>
      </c>
      <c r="R10" s="124" t="s">
        <v>199</v>
      </c>
      <c r="S10" s="128">
        <v>5</v>
      </c>
      <c r="T10" s="38" t="str">
        <f>+IF(S10&lt;30,"CUMPLE","NO CUMPLE")</f>
        <v>CUMPLE</v>
      </c>
      <c r="U10" s="130">
        <v>6</v>
      </c>
      <c r="V10" s="99" t="str">
        <f>+IF(U10&lt;30,"CUMPLE","NO CUMPLE")</f>
        <v>CUMPLE</v>
      </c>
      <c r="W10" s="124" t="s">
        <v>199</v>
      </c>
      <c r="X10" s="93">
        <f t="shared" si="0"/>
        <v>5</v>
      </c>
      <c r="Y10" s="99" t="str">
        <f>+IF(X10&lt;30,"CUMPLE","NO CUMPLE")</f>
        <v>CUMPLE</v>
      </c>
    </row>
    <row r="11" spans="1:25" ht="18" customHeight="1">
      <c r="C11" s="94" t="s">
        <v>200</v>
      </c>
      <c r="D11" s="116" t="s">
        <v>201</v>
      </c>
      <c r="E11" s="124" t="s">
        <v>202</v>
      </c>
      <c r="F11" s="131">
        <v>1</v>
      </c>
      <c r="G11" s="38" t="str">
        <f>+IF(F11&lt;=1,"CUMPLE","NO CUMPLE")</f>
        <v>CUMPLE</v>
      </c>
      <c r="H11" s="124" t="s">
        <v>202</v>
      </c>
      <c r="I11" s="131">
        <v>1</v>
      </c>
      <c r="J11" s="38" t="str">
        <f>+IF(I11&lt;=1,"CUMPLE","NO CUMPLE")</f>
        <v>CUMPLE</v>
      </c>
      <c r="K11" s="131">
        <v>1</v>
      </c>
      <c r="L11" s="99" t="str">
        <f>+IF(K11&lt;=1,"CUMPLE","NO CUMPLE")</f>
        <v>CUMPLE</v>
      </c>
      <c r="M11" s="124" t="s">
        <v>202</v>
      </c>
      <c r="N11" s="131">
        <v>1</v>
      </c>
      <c r="O11" s="38" t="str">
        <f>+IF(N11&lt;=1,"CUMPLE","NO CUMPLE")</f>
        <v>CUMPLE</v>
      </c>
      <c r="P11" s="131">
        <v>1</v>
      </c>
      <c r="Q11" s="99" t="str">
        <f>+IF(P11&lt;=1,"CUMPLE","NO CUMPLE")</f>
        <v>CUMPLE</v>
      </c>
      <c r="R11" s="124" t="s">
        <v>202</v>
      </c>
      <c r="S11" s="131">
        <v>1</v>
      </c>
      <c r="T11" s="38" t="str">
        <f>+IF(S11&lt;=1,"CUMPLE","NO CUMPLE")</f>
        <v>CUMPLE</v>
      </c>
      <c r="U11" s="131">
        <v>1</v>
      </c>
      <c r="V11" s="99" t="str">
        <f>+IF(U11&lt;=1,"CUMPLE","NO CUMPLE")</f>
        <v>CUMPLE</v>
      </c>
      <c r="W11" s="124" t="s">
        <v>202</v>
      </c>
      <c r="X11" s="131">
        <f t="shared" si="0"/>
        <v>1</v>
      </c>
      <c r="Y11" s="99" t="str">
        <f>+IF(X11&lt;=1,"CUMPLE","NO CUMPLE")</f>
        <v>CUMPLE</v>
      </c>
    </row>
    <row r="12" spans="1:25">
      <c r="C12" s="94" t="s">
        <v>203</v>
      </c>
      <c r="D12" s="116" t="s">
        <v>204</v>
      </c>
      <c r="E12" s="124" t="s">
        <v>205</v>
      </c>
      <c r="F12" s="38">
        <v>5.3999999999999999E-2</v>
      </c>
      <c r="G12" s="38" t="str">
        <f>+IF(F12&lt;0.5,"CUMPLE","NO CUMPLE")</f>
        <v>CUMPLE</v>
      </c>
      <c r="H12" s="124" t="s">
        <v>205</v>
      </c>
      <c r="I12" s="38">
        <v>0.04</v>
      </c>
      <c r="J12" s="38" t="str">
        <f>+IF(I12&lt;0.5,"CUMPLE","NO CUMPLE")</f>
        <v>CUMPLE</v>
      </c>
      <c r="K12" s="128">
        <v>0.03</v>
      </c>
      <c r="L12" s="99" t="str">
        <f>+IF(K12&lt;0.5,"CUMPLE","NO CUMPLE")</f>
        <v>CUMPLE</v>
      </c>
      <c r="M12" s="124" t="s">
        <v>205</v>
      </c>
      <c r="N12" s="38">
        <v>4.2000000000000003E-2</v>
      </c>
      <c r="O12" s="38" t="str">
        <f>+IF(N12&lt;0.5,"CUMPLE","NO CUMPLE")</f>
        <v>CUMPLE</v>
      </c>
      <c r="P12" s="38">
        <v>6.0999999999999999E-2</v>
      </c>
      <c r="Q12" s="99" t="str">
        <f>+IF(P12&lt;0.5,"CUMPLE","NO CUMPLE")</f>
        <v>CUMPLE</v>
      </c>
      <c r="R12" s="124" t="s">
        <v>206</v>
      </c>
      <c r="S12" s="38">
        <v>0.159</v>
      </c>
      <c r="T12" s="38" t="str">
        <f>+IF(S12&lt;0.5,"CUMPLE","NO CUMPLE")</f>
        <v>CUMPLE</v>
      </c>
      <c r="U12" s="119">
        <v>0.14499999999999999</v>
      </c>
      <c r="V12" s="99" t="str">
        <f>+IF(U12&lt;0.5,"CUMPLE","NO CUMPLE")</f>
        <v>CUMPLE</v>
      </c>
      <c r="W12" s="124" t="s">
        <v>206</v>
      </c>
      <c r="X12" s="128">
        <f t="shared" si="0"/>
        <v>0.03</v>
      </c>
      <c r="Y12" s="99" t="str">
        <f>+IF(X12&lt;0.5,"CUMPLE","NO CUMPLE")</f>
        <v>CUMPLE</v>
      </c>
    </row>
    <row r="13" spans="1:25" ht="16" thickBot="1">
      <c r="C13" s="96" t="s">
        <v>207</v>
      </c>
      <c r="D13" s="117" t="s">
        <v>208</v>
      </c>
      <c r="E13" s="125" t="s">
        <v>205</v>
      </c>
      <c r="F13" s="97">
        <v>109</v>
      </c>
      <c r="G13" s="97" t="str">
        <f>+IF(F13&lt;0.5,"CUMPLE","NO CUMPLE")</f>
        <v>NO CUMPLE</v>
      </c>
      <c r="H13" s="125" t="s">
        <v>209</v>
      </c>
      <c r="I13" s="97">
        <v>299</v>
      </c>
      <c r="J13" s="97" t="str">
        <f>+IF(I13&lt;1000,"CUMPLE","NO CUMPLE")</f>
        <v>CUMPLE</v>
      </c>
      <c r="K13" s="97">
        <v>448</v>
      </c>
      <c r="L13" s="100" t="str">
        <f>+IF(K13&lt;1000,"CUMPLE","NO CUMPLE")</f>
        <v>CUMPLE</v>
      </c>
      <c r="M13" s="125" t="s">
        <v>209</v>
      </c>
      <c r="N13" s="97">
        <v>933</v>
      </c>
      <c r="O13" s="97" t="str">
        <f>+IF(N13&lt;1000,"CUMPLE","NO CUMPLE")</f>
        <v>CUMPLE</v>
      </c>
      <c r="P13" s="97">
        <v>1291</v>
      </c>
      <c r="Q13" s="100" t="str">
        <f>+IF(P13&lt;1000,"CUMPLE","NO CUMPLE")</f>
        <v>NO CUMPLE</v>
      </c>
      <c r="R13" s="125" t="s">
        <v>209</v>
      </c>
      <c r="S13" s="97">
        <v>68670</v>
      </c>
      <c r="T13" s="97" t="str">
        <f>+IF(S13&lt;1000,"CUMPLE","NO CUMPLE")</f>
        <v>NO CUMPLE</v>
      </c>
      <c r="U13" s="120">
        <v>41060</v>
      </c>
      <c r="V13" s="100" t="str">
        <f>+IF(U13&lt;1000,"CUMPLE","NO CUMPLE")</f>
        <v>NO CUMPLE</v>
      </c>
      <c r="W13" s="125" t="s">
        <v>209</v>
      </c>
      <c r="X13" s="132">
        <f t="shared" si="0"/>
        <v>448</v>
      </c>
      <c r="Y13" s="100" t="str">
        <f>+IF(X13&lt;1000,"CUMPLE","NO CUMPLE")</f>
        <v>CUMPLE</v>
      </c>
    </row>
    <row r="15" spans="1:25">
      <c r="I15" s="127"/>
    </row>
    <row r="16" spans="1:25">
      <c r="I16" s="127"/>
    </row>
    <row r="17" spans="9:9">
      <c r="I17" s="127"/>
    </row>
    <row r="18" spans="9:9">
      <c r="I18" s="127"/>
    </row>
    <row r="19" spans="9:9">
      <c r="I19" s="127"/>
    </row>
    <row r="20" spans="9:9">
      <c r="I20" s="127"/>
    </row>
    <row r="21" spans="9:9">
      <c r="I21" s="127"/>
    </row>
  </sheetData>
  <mergeCells count="23">
    <mergeCell ref="D2:V3"/>
    <mergeCell ref="W2:Y3"/>
    <mergeCell ref="H4:H5"/>
    <mergeCell ref="I4:J4"/>
    <mergeCell ref="K4:L4"/>
    <mergeCell ref="M4:M5"/>
    <mergeCell ref="N4:O4"/>
    <mergeCell ref="P4:Q4"/>
    <mergeCell ref="R4:R5"/>
    <mergeCell ref="U4:V4"/>
    <mergeCell ref="E4:E5"/>
    <mergeCell ref="F4:G4"/>
    <mergeCell ref="F5:G5"/>
    <mergeCell ref="W4:W5"/>
    <mergeCell ref="X4:Y4"/>
    <mergeCell ref="I5:J5"/>
    <mergeCell ref="K5:L5"/>
    <mergeCell ref="N5:O5"/>
    <mergeCell ref="P5:Q5"/>
    <mergeCell ref="U5:V5"/>
    <mergeCell ref="X5:Y5"/>
    <mergeCell ref="S4:T4"/>
    <mergeCell ref="S5:T5"/>
  </mergeCells>
  <conditionalFormatting sqref="E1:XFD1 A1:D2 W2 Z2:XFD3 A3:C3 A4:R14 S4:XFD1048576 A15:H21 J15:R21 A22:R1048576">
    <cfRule type="containsText" dxfId="25" priority="1" operator="containsText" text="NO CUMPLE">
      <formula>NOT(ISERROR(SEARCH("NO CUMPLE",A1)))</formula>
    </cfRule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442C93-EA2A-3A40-BF0C-87B83CAA2A9D}">
  <dimension ref="A1:S12"/>
  <sheetViews>
    <sheetView workbookViewId="0">
      <selection activeCell="O5" sqref="O5"/>
    </sheetView>
  </sheetViews>
  <sheetFormatPr baseColWidth="10" defaultRowHeight="15"/>
  <cols>
    <col min="1" max="1" width="17.33203125" bestFit="1" customWidth="1"/>
  </cols>
  <sheetData>
    <row r="1" spans="1:19" ht="16" thickBot="1"/>
    <row r="2" spans="1:19" ht="25" thickBot="1">
      <c r="A2" s="13" t="s">
        <v>74</v>
      </c>
      <c r="B2" s="14" t="s">
        <v>75</v>
      </c>
      <c r="C2" s="14" t="s">
        <v>76</v>
      </c>
      <c r="D2" s="14" t="s">
        <v>77</v>
      </c>
      <c r="E2" s="14" t="s">
        <v>75</v>
      </c>
      <c r="F2" s="14" t="s">
        <v>23</v>
      </c>
      <c r="G2" s="14" t="s">
        <v>75</v>
      </c>
      <c r="H2" s="14" t="s">
        <v>75</v>
      </c>
      <c r="I2" s="14" t="s">
        <v>78</v>
      </c>
      <c r="J2" s="14" t="s">
        <v>75</v>
      </c>
      <c r="K2" s="14" t="s">
        <v>75</v>
      </c>
      <c r="L2" s="14" t="s">
        <v>75</v>
      </c>
      <c r="M2" s="14" t="s">
        <v>75</v>
      </c>
      <c r="N2" s="14" t="s">
        <v>79</v>
      </c>
      <c r="O2" s="14" t="s">
        <v>80</v>
      </c>
      <c r="P2" s="14" t="s">
        <v>81</v>
      </c>
      <c r="Q2" s="14" t="s">
        <v>82</v>
      </c>
      <c r="R2" s="14" t="s">
        <v>83</v>
      </c>
      <c r="S2" s="14" t="s">
        <v>84</v>
      </c>
    </row>
    <row r="3" spans="1:19" ht="120">
      <c r="A3" s="13" t="s">
        <v>69</v>
      </c>
      <c r="B3" s="14" t="s">
        <v>13</v>
      </c>
      <c r="C3" s="15" t="s">
        <v>40</v>
      </c>
      <c r="D3" s="16" t="s">
        <v>14</v>
      </c>
      <c r="E3" s="16" t="s">
        <v>15</v>
      </c>
      <c r="F3" s="15" t="s">
        <v>16</v>
      </c>
      <c r="G3" s="15" t="s">
        <v>41</v>
      </c>
      <c r="H3" s="15" t="s">
        <v>17</v>
      </c>
      <c r="I3" s="16" t="s">
        <v>18</v>
      </c>
      <c r="J3" s="15" t="s">
        <v>20</v>
      </c>
      <c r="K3" s="15" t="s">
        <v>42</v>
      </c>
      <c r="L3" s="15" t="s">
        <v>21</v>
      </c>
      <c r="M3" s="15" t="s">
        <v>22</v>
      </c>
      <c r="N3" s="15" t="s">
        <v>43</v>
      </c>
      <c r="O3" s="15" t="s">
        <v>44</v>
      </c>
      <c r="P3" s="15" t="s">
        <v>45</v>
      </c>
      <c r="Q3" s="15" t="s">
        <v>46</v>
      </c>
      <c r="R3" s="15" t="s">
        <v>47</v>
      </c>
      <c r="S3" s="17" t="s">
        <v>48</v>
      </c>
    </row>
    <row r="4" spans="1:19" ht="30">
      <c r="A4" s="24" t="s">
        <v>70</v>
      </c>
      <c r="B4" s="25" t="s">
        <v>62</v>
      </c>
      <c r="C4" s="26" t="s">
        <v>63</v>
      </c>
      <c r="D4" s="26" t="s">
        <v>64</v>
      </c>
      <c r="E4" s="26" t="s">
        <v>65</v>
      </c>
      <c r="F4" s="26" t="s">
        <v>66</v>
      </c>
      <c r="G4" s="26" t="s">
        <v>49</v>
      </c>
      <c r="H4" s="26" t="s">
        <v>50</v>
      </c>
      <c r="I4" s="26" t="s">
        <v>51</v>
      </c>
      <c r="J4" s="26" t="s">
        <v>52</v>
      </c>
      <c r="K4" s="26" t="s">
        <v>53</v>
      </c>
      <c r="L4" s="26" t="s">
        <v>54</v>
      </c>
      <c r="M4" s="26" t="s">
        <v>55</v>
      </c>
      <c r="N4" s="26" t="s">
        <v>56</v>
      </c>
      <c r="O4" s="26" t="s">
        <v>57</v>
      </c>
      <c r="P4" s="26" t="s">
        <v>58</v>
      </c>
      <c r="Q4" s="26" t="s">
        <v>59</v>
      </c>
      <c r="R4" s="26" t="s">
        <v>60</v>
      </c>
      <c r="S4" s="27" t="s">
        <v>61</v>
      </c>
    </row>
    <row r="5" spans="1:19">
      <c r="A5" s="18" t="s">
        <v>6</v>
      </c>
      <c r="B5" s="12" t="s">
        <v>67</v>
      </c>
      <c r="C5" s="11" t="s">
        <v>67</v>
      </c>
      <c r="D5" s="11" t="s">
        <v>68</v>
      </c>
      <c r="E5" s="11" t="s">
        <v>67</v>
      </c>
      <c r="F5" s="11" t="s">
        <v>67</v>
      </c>
      <c r="G5" s="11" t="s">
        <v>67</v>
      </c>
      <c r="H5" s="11" t="s">
        <v>67</v>
      </c>
      <c r="I5" s="11" t="s">
        <v>67</v>
      </c>
      <c r="J5" s="11" t="s">
        <v>67</v>
      </c>
      <c r="K5" s="11" t="s">
        <v>67</v>
      </c>
      <c r="L5" s="11" t="s">
        <v>67</v>
      </c>
      <c r="M5" s="11" t="s">
        <v>68</v>
      </c>
      <c r="N5" s="11" t="s">
        <v>68</v>
      </c>
      <c r="O5" s="11" t="s">
        <v>67</v>
      </c>
      <c r="P5" s="11" t="s">
        <v>67</v>
      </c>
      <c r="Q5" s="11" t="s">
        <v>67</v>
      </c>
      <c r="R5" s="11" t="s">
        <v>67</v>
      </c>
      <c r="S5" s="19" t="s">
        <v>67</v>
      </c>
    </row>
    <row r="6" spans="1:19">
      <c r="A6" s="18" t="s">
        <v>0</v>
      </c>
      <c r="B6" s="3" t="str">
        <f>IF(B5&lt;=0.2,"NINGUNO",IF(B5&lt;=0.4,"BAJO",IF(B5&lt;=0.6,"MEDIO",IF(B5&lt;=0.8,"ALTO",IF(B5&lt;=1,"MUY ALTO",IF(B5&gt;=0,"NINGUNO","ERROR"))))))</f>
        <v>NINGUNO</v>
      </c>
      <c r="C6" s="3" t="str">
        <f>IF(C5&lt;=0.2,"NINGUNO",IF(C5&lt;=0.4,"BAJO",IF(C5&lt;=0.6,"MEDIO",IF(C5&lt;=0.8,"ALTO",IF(C5&lt;=1,"MUY ALTO",IF(C5&gt;=0,"NINGUNO","ERROR"))))))</f>
        <v>NINGUNO</v>
      </c>
      <c r="D6" s="3" t="str">
        <f t="shared" ref="D6:S6" si="0">IF(D5&lt;=0.2,"NINGUNO",IF(D5&lt;=0.4,"BAJO",IF(D5&lt;=0.6,"MEDIO",IF(D5&lt;=0.8,"ALTO",IF(D5&lt;=1,"MUY ALTO",IF(D5&gt;=0,"NINGUNO","ERROR"))))))</f>
        <v>NINGUNO</v>
      </c>
      <c r="E6" s="3" t="str">
        <f t="shared" si="0"/>
        <v>NINGUNO</v>
      </c>
      <c r="F6" s="3" t="str">
        <f t="shared" si="0"/>
        <v>NINGUNO</v>
      </c>
      <c r="G6" s="3" t="str">
        <f>IF(G5&lt;=0.2,"NINGUNO",IF(G5&lt;=0.4,"BAJO",IF(G5&lt;=0.6,"MEDIO",IF(G5&lt;=0.8,"ALTO",IF(G5&lt;=1,"MUY ALTO",IF(G5&gt;=0,"NINGUNO","ERROR"))))))</f>
        <v>NINGUNO</v>
      </c>
      <c r="H6" s="3" t="str">
        <f>IF(H5&lt;=0.2,"NINGUNO",IF(H5&lt;=0.4,"BAJO",IF(H5&lt;=0.6,"MEDIO",IF(H5&lt;=0.8,"ALTO",IF(H5&lt;=1,"MUY ALTO",IF(H5&gt;=0,"NINGUNO","ERROR"))))))</f>
        <v>NINGUNO</v>
      </c>
      <c r="I6" s="3" t="str">
        <f t="shared" si="0"/>
        <v>NINGUNO</v>
      </c>
      <c r="J6" s="3" t="str">
        <f t="shared" si="0"/>
        <v>NINGUNO</v>
      </c>
      <c r="K6" s="3" t="str">
        <f t="shared" si="0"/>
        <v>NINGUNO</v>
      </c>
      <c r="L6" s="3" t="str">
        <f t="shared" si="0"/>
        <v>NINGUNO</v>
      </c>
      <c r="M6" s="3" t="str">
        <f t="shared" si="0"/>
        <v>NINGUNO</v>
      </c>
      <c r="N6" s="3" t="str">
        <f t="shared" si="0"/>
        <v>NINGUNO</v>
      </c>
      <c r="O6" s="3" t="str">
        <f t="shared" si="0"/>
        <v>NINGUNO</v>
      </c>
      <c r="P6" s="3" t="str">
        <f t="shared" si="0"/>
        <v>NINGUNO</v>
      </c>
      <c r="Q6" s="3" t="str">
        <f t="shared" si="0"/>
        <v>NINGUNO</v>
      </c>
      <c r="R6" s="3" t="str">
        <f t="shared" si="0"/>
        <v>NINGUNO</v>
      </c>
      <c r="S6" s="20" t="str">
        <f t="shared" si="0"/>
        <v>NINGUNO</v>
      </c>
    </row>
    <row r="7" spans="1:19">
      <c r="A7" s="18" t="s">
        <v>1</v>
      </c>
      <c r="B7" s="3" t="s">
        <v>71</v>
      </c>
      <c r="C7" s="3" t="s">
        <v>71</v>
      </c>
      <c r="D7" s="3" t="s">
        <v>72</v>
      </c>
      <c r="E7" s="3" t="s">
        <v>71</v>
      </c>
      <c r="F7" s="3" t="s">
        <v>71</v>
      </c>
      <c r="G7" s="3" t="s">
        <v>71</v>
      </c>
      <c r="H7" s="3" t="s">
        <v>71</v>
      </c>
      <c r="I7" s="3" t="s">
        <v>73</v>
      </c>
      <c r="J7" s="3" t="s">
        <v>72</v>
      </c>
      <c r="K7" s="3" t="s">
        <v>72</v>
      </c>
      <c r="L7" s="3" t="s">
        <v>72</v>
      </c>
      <c r="M7" s="3" t="s">
        <v>73</v>
      </c>
      <c r="N7" s="3" t="s">
        <v>73</v>
      </c>
      <c r="O7" s="3" t="s">
        <v>73</v>
      </c>
      <c r="P7" s="3" t="s">
        <v>71</v>
      </c>
      <c r="Q7" s="3" t="s">
        <v>72</v>
      </c>
      <c r="R7" s="3" t="s">
        <v>71</v>
      </c>
      <c r="S7" s="20" t="s">
        <v>72</v>
      </c>
    </row>
    <row r="8" spans="1:19" ht="16" thickBot="1">
      <c r="A8" s="21" t="s">
        <v>5</v>
      </c>
      <c r="B8" s="22" t="s">
        <v>73</v>
      </c>
      <c r="C8" s="22" t="s">
        <v>72</v>
      </c>
      <c r="D8" s="22" t="s">
        <v>72</v>
      </c>
      <c r="E8" s="22" t="s">
        <v>72</v>
      </c>
      <c r="F8" s="22" t="s">
        <v>73</v>
      </c>
      <c r="G8" s="22" t="s">
        <v>72</v>
      </c>
      <c r="H8" s="22" t="s">
        <v>73</v>
      </c>
      <c r="I8" s="22" t="s">
        <v>72</v>
      </c>
      <c r="J8" s="22" t="s">
        <v>72</v>
      </c>
      <c r="K8" s="22" t="s">
        <v>72</v>
      </c>
      <c r="L8" s="22" t="s">
        <v>72</v>
      </c>
      <c r="M8" s="22" t="s">
        <v>72</v>
      </c>
      <c r="N8" s="22" t="s">
        <v>73</v>
      </c>
      <c r="O8" s="22" t="s">
        <v>73</v>
      </c>
      <c r="P8" s="22" t="s">
        <v>73</v>
      </c>
      <c r="Q8" s="22" t="s">
        <v>72</v>
      </c>
      <c r="R8" s="22" t="s">
        <v>73</v>
      </c>
      <c r="S8" s="23" t="s">
        <v>72</v>
      </c>
    </row>
    <row r="11" spans="1:19">
      <c r="A11" s="28" t="s">
        <v>85</v>
      </c>
      <c r="B11" s="29" t="s">
        <v>9</v>
      </c>
      <c r="C11" s="30" t="s">
        <v>8</v>
      </c>
      <c r="D11" s="31" t="s">
        <v>7</v>
      </c>
      <c r="E11" s="32" t="s">
        <v>31</v>
      </c>
      <c r="F11" s="33" t="s">
        <v>30</v>
      </c>
    </row>
    <row r="12" spans="1:19">
      <c r="A12" s="28" t="s">
        <v>88</v>
      </c>
      <c r="B12" s="29" t="s">
        <v>87</v>
      </c>
      <c r="C12" s="30" t="s">
        <v>24</v>
      </c>
      <c r="D12" s="31" t="s">
        <v>25</v>
      </c>
      <c r="E12" s="32" t="s">
        <v>26</v>
      </c>
      <c r="F12" s="33" t="s">
        <v>86</v>
      </c>
    </row>
  </sheetData>
  <conditionalFormatting sqref="B6">
    <cfRule type="colorScale" priority="3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7">
    <cfRule type="colorScale" priority="1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8"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5:C5">
    <cfRule type="containsText" dxfId="24" priority="36" operator="containsText" text="BUENA">
      <formula>NOT(ISERROR(SEARCH("BUENA",B5)))</formula>
    </cfRule>
    <cfRule type="containsText" dxfId="23" priority="37" operator="containsText" text="ACEPTABLE">
      <formula>NOT(ISERROR(SEARCH("ACEPTABLE",B5)))</formula>
    </cfRule>
    <cfRule type="containsText" dxfId="22" priority="38" operator="containsText" text="REGULAR">
      <formula>NOT(ISERROR(SEARCH("REGULAR",B5)))</formula>
    </cfRule>
    <cfRule type="containsText" dxfId="21" priority="39" operator="containsText" text="MALO">
      <formula>NOT(ISERROR(SEARCH("MALO",B5)))</formula>
    </cfRule>
  </conditionalFormatting>
  <conditionalFormatting sqref="B5:S5">
    <cfRule type="containsText" dxfId="20" priority="40" operator="containsText" text="MUY MALO">
      <formula>NOT(ISERROR(SEARCH("MUY MALO",B5)))</formula>
    </cfRule>
    <cfRule type="containsText" dxfId="19" priority="41" operator="containsText" text="REGULAR">
      <formula>NOT(ISERROR(SEARCH("REGULAR",B5)))</formula>
    </cfRule>
    <cfRule type="containsText" dxfId="18" priority="42" operator="containsText" text="MALO">
      <formula>NOT(ISERROR(SEARCH("MALO",B5)))</formula>
    </cfRule>
    <cfRule type="containsText" dxfId="17" priority="43" operator="containsText" text="ACEPTABLE">
      <formula>NOT(ISERROR(SEARCH("ACEPTABLE",B5)))</formula>
    </cfRule>
    <cfRule type="containsText" dxfId="16" priority="44" operator="containsText" text="MUY MALO">
      <formula>NOT(ISERROR(SEARCH("MUY MALO",B5)))</formula>
    </cfRule>
    <cfRule type="colorScale" priority="45">
      <colorScale>
        <cfvo type="min"/>
        <cfvo type="max"/>
        <color rgb="FFFF7128"/>
        <color rgb="FFFFEF9C"/>
      </colorScale>
    </cfRule>
    <cfRule type="containsText" dxfId="15" priority="46" operator="containsText" text="BUENA">
      <formula>NOT(ISERROR(SEARCH("BUENA",B5)))</formula>
    </cfRule>
    <cfRule type="containsText" dxfId="14" priority="47" operator="containsText" text="BUENA">
      <formula>NOT(ISERROR(SEARCH("BUENA",B5)))</formula>
    </cfRule>
    <cfRule type="containsText" dxfId="13" priority="48" operator="containsText" text="REGULAR">
      <formula>NOT(ISERROR(SEARCH("REGULAR",B5)))</formula>
    </cfRule>
    <cfRule type="containsText" dxfId="12" priority="49" operator="containsText" text="MALO">
      <formula>NOT(ISERROR(SEARCH("MALO",B5)))</formula>
    </cfRule>
    <cfRule type="containsText" dxfId="11" priority="50" operator="containsText" text="MUY MALO">
      <formula>NOT(ISERROR(SEARCH("MUY MALO",B5)))</formula>
    </cfRule>
    <cfRule type="containsText" dxfId="10" priority="51" operator="containsText" text="EXCELENTE">
      <formula>NOT(ISERROR(SEARCH("EXCELENTE",B5)))</formula>
    </cfRule>
    <cfRule type="containsText" dxfId="9" priority="52" operator="containsText" text="BUENO">
      <formula>NOT(ISERROR(SEARCH("BUENO",B5)))</formula>
    </cfRule>
    <cfRule type="containsText" dxfId="8" priority="53" operator="containsText" text="MEDIO">
      <formula>NOT(ISERROR(SEARCH("MEDIO",B5)))</formula>
    </cfRule>
    <cfRule type="containsText" dxfId="7" priority="54" operator="containsText" text="MEDIO">
      <formula>NOT(ISERROR(SEARCH("MEDIO",B5)))</formula>
    </cfRule>
    <cfRule type="containsText" dxfId="6" priority="55" operator="containsText" text="MALO">
      <formula>NOT(ISERROR(SEARCH("MALO",B5)))</formula>
    </cfRule>
    <cfRule type="containsText" dxfId="5" priority="56" operator="containsText" text="MUY MALO">
      <formula>NOT(ISERROR(SEARCH("MUY MALO",B5)))</formula>
    </cfRule>
  </conditionalFormatting>
  <conditionalFormatting sqref="B6:S8">
    <cfRule type="containsText" dxfId="4" priority="1" operator="containsText" text="MUY ALTO">
      <formula>NOT(ISERROR(SEARCH("MUY ALTO",B6)))</formula>
    </cfRule>
    <cfRule type="containsText" dxfId="3" priority="2" operator="containsText" text="ALTO">
      <formula>NOT(ISERROR(SEARCH("ALTO",B6)))</formula>
    </cfRule>
    <cfRule type="containsText" dxfId="2" priority="3" operator="containsText" text="MEDIO">
      <formula>NOT(ISERROR(SEARCH("MEDIO",B6)))</formula>
    </cfRule>
    <cfRule type="containsText" dxfId="1" priority="4" operator="containsText" text="BAJO">
      <formula>NOT(ISERROR(SEARCH("BAJO",B6)))</formula>
    </cfRule>
    <cfRule type="containsText" dxfId="0" priority="5" operator="containsText" text="NINGUNO">
      <formula>NOT(ISERROR(SEARCH("NINGUNO",B6)))</formula>
    </cfRule>
  </conditionalFormatting>
  <conditionalFormatting sqref="C6:S6">
    <cfRule type="colorScale" priority="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7:S7">
    <cfRule type="colorScale" priority="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8:S8">
    <cfRule type="colorScale" priority="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ICA 2024 MAR Y SEP</vt:lpstr>
      <vt:lpstr>ICOSUS 2024 MAR Y SEP</vt:lpstr>
      <vt:lpstr>ICOMI 2024 MAR Y SEP</vt:lpstr>
      <vt:lpstr>ICOMO 2024 MAR Y SEP</vt:lpstr>
      <vt:lpstr>CONS_S-I_C2_MARZ</vt:lpstr>
      <vt:lpstr>CONS_S-II_C1_SEP</vt:lpstr>
      <vt:lpstr>ODC_MARZO_2024</vt:lpstr>
      <vt:lpstr>ODC_SEP_2024</vt:lpstr>
      <vt:lpstr>CONS_ICA_C1_SEP2024</vt:lpstr>
    </vt:vector>
  </TitlesOfParts>
  <Company>InKulpado666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Fredy Medina Arce</dc:creator>
  <cp:lastModifiedBy>Maria Alejandra  Bonilla Esteban</cp:lastModifiedBy>
  <dcterms:created xsi:type="dcterms:W3CDTF">2020-06-16T16:10:29Z</dcterms:created>
  <dcterms:modified xsi:type="dcterms:W3CDTF">2024-12-22T21:26:59Z</dcterms:modified>
</cp:coreProperties>
</file>