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752" tabRatio="722"/>
  </bookViews>
  <sheets>
    <sheet name="CARGAS-EMBALSE BETANIA2019-2023" sheetId="2" r:id="rId1"/>
    <sheet name="Hoja2" sheetId="13" r:id="rId2"/>
    <sheet name="Hoja1" sheetId="10" r:id="rId3"/>
  </sheets>
  <definedNames>
    <definedName name="_xlnm.Print_Area" localSheetId="0">'CARGAS-EMBALSE BETANIA2019-2023'!$A$1:$D$9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J7" i="2" s="1"/>
  <c r="J9" i="2" s="1"/>
  <c r="G9" i="2"/>
  <c r="I7" i="2" s="1"/>
  <c r="I9" i="2" s="1"/>
  <c r="F9" i="2"/>
  <c r="E9" i="2"/>
  <c r="H7" i="2"/>
  <c r="L7" i="2" s="1"/>
  <c r="G7" i="2"/>
  <c r="K7" i="2" s="1"/>
  <c r="K9" i="2" l="1"/>
  <c r="M7" i="2"/>
  <c r="M9" i="2" s="1"/>
  <c r="O7" i="2"/>
  <c r="P7" i="2"/>
  <c r="L9" i="2"/>
  <c r="N7" i="2" s="1"/>
  <c r="N9" i="2" s="1"/>
  <c r="D9" i="2"/>
  <c r="Q7" i="2" l="1"/>
  <c r="Q9" i="2" s="1"/>
  <c r="O9" i="2"/>
  <c r="S7" i="2"/>
  <c r="P9" i="2"/>
  <c r="T7" i="2"/>
  <c r="R7" i="2"/>
  <c r="R9" i="2" s="1"/>
  <c r="T9" i="2" l="1"/>
  <c r="X7" i="2"/>
  <c r="X9" i="2" s="1"/>
  <c r="Z7" i="2" s="1"/>
  <c r="Z9" i="2" s="1"/>
  <c r="V7" i="2"/>
  <c r="V9" i="2" s="1"/>
  <c r="S9" i="2"/>
  <c r="U7" i="2" s="1"/>
  <c r="U9" i="2" s="1"/>
  <c r="W7" i="2"/>
  <c r="W9" i="2" s="1"/>
  <c r="Y7" i="2" s="1"/>
  <c r="Y9" i="2" s="1"/>
</calcChain>
</file>

<file path=xl/sharedStrings.xml><?xml version="1.0" encoding="utf-8"?>
<sst xmlns="http://schemas.openxmlformats.org/spreadsheetml/2006/main" count="42" uniqueCount="26">
  <si>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</si>
  <si>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</si>
  <si>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</si>
  <si>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</si>
  <si>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</si>
  <si>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</si>
  <si>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</si>
  <si>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</si>
  <si>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</si>
  <si>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</si>
  <si>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X</t>
  </si>
  <si>
    <t>SUBTOTAL USUARIOS</t>
  </si>
  <si>
    <t>YAGUARA</t>
  </si>
  <si>
    <t>Empresa de Servicios Publicos de Yaguara S.A E.S.P.</t>
  </si>
  <si>
    <t>EMBALSE BETANIA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</si>
  <si>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</si>
  <si>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</si>
  <si>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</si>
  <si>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</si>
  <si>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</si>
  <si>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>PROYECCIÓN DE CARGA A VERTER EN EL AÑO 2028</t>
  </si>
  <si>
    <t xml:space="preserve">
DBO5 (kg/año)</t>
  </si>
  <si>
    <t xml:space="preserve">
SST (kg/año)</t>
  </si>
  <si>
    <t xml:space="preserve">Carga proyectada de nuevos usuarios u otros vertedores  </t>
  </si>
  <si>
    <t>Promedio Tasa Crecimiento Prestador Yaguará</t>
  </si>
  <si>
    <t xml:space="preserve">Prestador, cuenta con tres PTAR que tratan el 100% d elas aguas residuales; la PTAR Mochila, no cumple para 2022 el LMP de DBO5.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</si>
</sst>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 * #,##0.00_ ;_ * \-#,##0.00_ ;_ * &quot;-&quot;??_ ;_ @_ "/>
    <numFmt numFmtId="165" formatCode="0.0%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sz val="12"/>
      <color rgb="FF00009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00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vertical="center"/>
    </xf>
    <xf numFmtId="0" fontId="9" fillId="2" borderId="2" xfId="1" applyNumberFormat="1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vertical="center"/>
    </xf>
    <xf numFmtId="0" fontId="10" fillId="2" borderId="2" xfId="6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vertical="center"/>
    </xf>
    <xf numFmtId="0" fontId="11" fillId="2" borderId="2" xfId="1" applyNumberFormat="1" applyFont="1" applyFill="1" applyBorder="1" applyAlignment="1">
      <alignment horizontal="center" vertical="center"/>
    </xf>
    <xf numFmtId="41" fontId="12" fillId="3" borderId="2" xfId="2" applyFont="1" applyFill="1" applyBorder="1" applyAlignment="1">
      <alignment horizontal="center" vertical="center"/>
    </xf>
    <xf numFmtId="41" fontId="12" fillId="3" borderId="2" xfId="2" applyFont="1" applyFill="1" applyBorder="1" applyAlignment="1">
      <alignment horizontal="center" vertical="center" wrapText="1"/>
    </xf>
    <xf numFmtId="165" fontId="6" fillId="0" borderId="2" xfId="7" applyNumberFormat="1" applyFont="1" applyBorder="1" applyAlignment="1">
      <alignment horizontal="center" vertical="center"/>
    </xf>
    <xf numFmtId="9" fontId="12" fillId="3" borderId="2" xfId="7" applyFont="1" applyFill="1" applyBorder="1" applyAlignment="1">
      <alignment horizontal="center" vertical="center"/>
    </xf>
    <xf numFmtId="41" fontId="11" fillId="2" borderId="2" xfId="2" applyFont="1" applyFill="1" applyBorder="1" applyAlignment="1">
      <alignment vertical="center"/>
    </xf>
    <xf numFmtId="9" fontId="11" fillId="2" borderId="2" xfId="7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1" fontId="12" fillId="3" borderId="3" xfId="2" applyFont="1" applyFill="1" applyBorder="1" applyAlignment="1">
      <alignment horizontal="center" vertical="center"/>
    </xf>
    <xf numFmtId="41" fontId="12" fillId="3" borderId="5" xfId="2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</cellXfs>
  <cellStyles count="9"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8"/>
    <cellStyle name="Porcentaje" xfId="7" builtinId="5"/>
    <cellStyle name="Porcentaje 2" xfId="3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70" zoomScaleNormal="70" zoomScaleSheetLayoutView="70" workbookViewId="0">
      <selection activeCell="A11" sqref="A11:B16"/>
    </sheetView>
  </sheetViews>
  <sheetFormatPr baseColWidth="10" defaultColWidth="10" defaultRowHeight="15"/>
  <cols>
    <col min="1" max="1" width="7.5" style="3" customWidth="1"/>
    <col min="2" max="2" width="40.8984375" style="4" customWidth="1"/>
    <col min="3" max="3" width="14.5" style="5" customWidth="1"/>
    <col min="4" max="4" width="12" style="3" customWidth="1"/>
    <col min="5" max="5" width="10" style="4"/>
    <col min="6" max="10" width="10" style="6"/>
    <col min="11" max="12" width="10.796875" style="6" customWidth="1"/>
    <col min="13" max="13" width="13.69921875" style="6" customWidth="1"/>
    <col min="14" max="14" width="10" style="6"/>
    <col min="15" max="16" width="13.19921875" style="6" bestFit="1" customWidth="1"/>
    <col min="17" max="18" width="10" style="6"/>
    <col min="19" max="19" width="10.296875" style="6" customWidth="1"/>
    <col min="20" max="20" width="10.5" style="6" customWidth="1"/>
    <col min="21" max="22" width="10" style="6"/>
    <col min="23" max="24" width="13.19921875" style="6" bestFit="1" customWidth="1"/>
    <col min="25" max="26" width="10" style="4"/>
    <col min="27" max="27" width="14.8984375" style="4" customWidth="1"/>
    <col min="28" max="28" width="8" style="4" customWidth="1"/>
    <col min="29" max="29" width="7.8984375" style="4" customWidth="1"/>
    <col min="30" max="30" width="6.8984375" style="4" customWidth="1"/>
    <col min="31" max="31" width="8.09765625" style="4" customWidth="1"/>
    <col min="32" max="32" width="7.8984375" style="4" customWidth="1"/>
    <col min="33" max="16384" width="10" style="4"/>
  </cols>
  <sheetData>
    <row r="1" spans="1:32" s="2" customFormat="1" ht="31.5" customHeight="1">
      <c r="A1" s="1"/>
      <c r="C1" s="1"/>
      <c r="D1" s="1"/>
    </row>
    <row r="2" spans="1:32" s="2" customFormat="1" ht="35.25" customHeight="1">
      <c r="A2" s="30"/>
      <c r="B2" s="30"/>
      <c r="C2" s="30"/>
      <c r="D2" s="30"/>
    </row>
    <row r="3" spans="1:32" s="2" customFormat="1" ht="35.25" customHeight="1">
      <c r="A3" s="30"/>
      <c r="B3" s="30"/>
      <c r="C3" s="30"/>
      <c r="D3" s="30"/>
    </row>
    <row r="4" spans="1:32" s="2" customFormat="1">
      <c r="A4" s="31"/>
      <c r="B4" s="31"/>
      <c r="C4" s="31"/>
      <c r="D4" s="31"/>
    </row>
    <row r="5" spans="1:32" s="14" customFormat="1" ht="47.4" customHeight="1">
      <c r="A5" s="32" t="s">
        <v>0</v>
      </c>
      <c r="B5" s="32" t="s">
        <v>1</v>
      </c>
      <c r="C5" s="32" t="s">
        <v>2</v>
      </c>
      <c r="D5" s="29" t="s">
        <v>3</v>
      </c>
      <c r="E5" s="29" t="s">
        <v>15</v>
      </c>
      <c r="F5" s="29"/>
      <c r="G5" s="22" t="s">
        <v>16</v>
      </c>
      <c r="H5" s="23"/>
      <c r="I5" s="23"/>
      <c r="J5" s="24"/>
      <c r="K5" s="22" t="s">
        <v>17</v>
      </c>
      <c r="L5" s="23"/>
      <c r="M5" s="23"/>
      <c r="N5" s="24"/>
      <c r="O5" s="22" t="s">
        <v>18</v>
      </c>
      <c r="P5" s="23"/>
      <c r="Q5" s="23"/>
      <c r="R5" s="24"/>
      <c r="S5" s="22" t="s">
        <v>19</v>
      </c>
      <c r="T5" s="23"/>
      <c r="U5" s="23"/>
      <c r="V5" s="24"/>
      <c r="W5" s="23" t="s">
        <v>20</v>
      </c>
      <c r="X5" s="23"/>
      <c r="Y5" s="23"/>
      <c r="Z5" s="24"/>
      <c r="AA5" s="7" t="s">
        <v>4</v>
      </c>
      <c r="AB5" s="22" t="s">
        <v>5</v>
      </c>
      <c r="AC5" s="23"/>
      <c r="AD5" s="23"/>
      <c r="AE5" s="23"/>
      <c r="AF5" s="24"/>
    </row>
    <row r="6" spans="1:32" s="14" customFormat="1" ht="43.2" customHeight="1">
      <c r="A6" s="32"/>
      <c r="B6" s="32"/>
      <c r="C6" s="32"/>
      <c r="D6" s="29"/>
      <c r="E6" s="7" t="s">
        <v>21</v>
      </c>
      <c r="F6" s="7" t="s">
        <v>22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6</v>
      </c>
      <c r="P6" s="7" t="s">
        <v>7</v>
      </c>
      <c r="Q6" s="7" t="s">
        <v>8</v>
      </c>
      <c r="R6" s="7" t="s">
        <v>9</v>
      </c>
      <c r="S6" s="7" t="s">
        <v>6</v>
      </c>
      <c r="T6" s="7" t="s">
        <v>7</v>
      </c>
      <c r="U6" s="7" t="s">
        <v>8</v>
      </c>
      <c r="V6" s="7" t="s">
        <v>9</v>
      </c>
      <c r="W6" s="7" t="s">
        <v>6</v>
      </c>
      <c r="X6" s="7" t="s">
        <v>7</v>
      </c>
      <c r="Y6" s="7" t="s">
        <v>8</v>
      </c>
      <c r="Z6" s="7" t="s">
        <v>9</v>
      </c>
      <c r="AA6" s="7">
        <v>2023</v>
      </c>
      <c r="AB6" s="7">
        <v>2024</v>
      </c>
      <c r="AC6" s="7">
        <v>2025</v>
      </c>
      <c r="AD6" s="7">
        <v>2026</v>
      </c>
      <c r="AE6" s="7">
        <v>2027</v>
      </c>
      <c r="AF6" s="7">
        <v>2028</v>
      </c>
    </row>
    <row r="7" spans="1:32" s="12" customFormat="1" ht="36" customHeight="1">
      <c r="A7" s="9">
        <v>1</v>
      </c>
      <c r="B7" s="10" t="s">
        <v>13</v>
      </c>
      <c r="C7" s="28" t="s">
        <v>12</v>
      </c>
      <c r="D7" s="9" t="s">
        <v>10</v>
      </c>
      <c r="E7" s="20">
        <v>28050.520391999995</v>
      </c>
      <c r="F7" s="20">
        <v>11346.785251200001</v>
      </c>
      <c r="G7" s="20">
        <f>E7*1.01</f>
        <v>28331.025595919997</v>
      </c>
      <c r="H7" s="20">
        <f>F7*1.01</f>
        <v>11460.253103712001</v>
      </c>
      <c r="I7" s="21">
        <f>G7/G9</f>
        <v>1</v>
      </c>
      <c r="J7" s="21">
        <f>H7/H9</f>
        <v>1</v>
      </c>
      <c r="K7" s="20">
        <f>G7*1.01</f>
        <v>28614.335851879197</v>
      </c>
      <c r="L7" s="20">
        <f>H7*1.01</f>
        <v>11574.855634749121</v>
      </c>
      <c r="M7" s="21">
        <f>K7/K9</f>
        <v>1</v>
      </c>
      <c r="N7" s="21">
        <f>L7/L9</f>
        <v>1</v>
      </c>
      <c r="O7" s="20">
        <f>K7*1.01</f>
        <v>28900.479210397989</v>
      </c>
      <c r="P7" s="20">
        <f>L7*1.01</f>
        <v>11690.604191096612</v>
      </c>
      <c r="Q7" s="21">
        <f>O7/O9</f>
        <v>1</v>
      </c>
      <c r="R7" s="21">
        <f>P7/P9</f>
        <v>1</v>
      </c>
      <c r="S7" s="20">
        <f>O7*1.01</f>
        <v>29189.484002501969</v>
      </c>
      <c r="T7" s="20">
        <f>P7*1.01</f>
        <v>11807.510233007579</v>
      </c>
      <c r="U7" s="21">
        <f>S7/S9</f>
        <v>1</v>
      </c>
      <c r="V7" s="21">
        <f>T7/T9</f>
        <v>1</v>
      </c>
      <c r="W7" s="20">
        <f>S7*1.01</f>
        <v>29481.378842526989</v>
      </c>
      <c r="X7" s="20">
        <f>T7*1.01</f>
        <v>11925.585335337655</v>
      </c>
      <c r="Y7" s="21">
        <f>W7/W9</f>
        <v>1</v>
      </c>
      <c r="Z7" s="21">
        <f>X7/X9</f>
        <v>1</v>
      </c>
      <c r="AA7" s="15">
        <v>3</v>
      </c>
      <c r="AB7" s="11"/>
      <c r="AC7" s="11"/>
      <c r="AD7" s="11"/>
      <c r="AE7" s="11"/>
      <c r="AF7" s="11"/>
    </row>
    <row r="8" spans="1:32" s="12" customFormat="1" ht="34.200000000000003" customHeight="1">
      <c r="A8" s="9">
        <v>2</v>
      </c>
      <c r="B8" s="13" t="s">
        <v>23</v>
      </c>
      <c r="C8" s="28"/>
      <c r="D8" s="9"/>
      <c r="E8" s="11"/>
      <c r="F8" s="11"/>
      <c r="G8" s="11"/>
      <c r="H8" s="11"/>
      <c r="I8" s="21"/>
      <c r="J8" s="21"/>
      <c r="K8" s="11"/>
      <c r="L8" s="11"/>
      <c r="M8" s="21"/>
      <c r="N8" s="21"/>
      <c r="O8" s="11"/>
      <c r="P8" s="11"/>
      <c r="Q8" s="21"/>
      <c r="R8" s="21"/>
      <c r="S8" s="20"/>
      <c r="T8" s="20"/>
      <c r="U8" s="21"/>
      <c r="V8" s="21"/>
      <c r="W8" s="20"/>
      <c r="X8" s="20"/>
      <c r="Y8" s="21"/>
      <c r="Z8" s="21"/>
      <c r="AA8" s="11"/>
      <c r="AB8" s="11"/>
      <c r="AC8" s="11"/>
      <c r="AD8" s="11"/>
      <c r="AE8" s="11"/>
      <c r="AF8" s="11"/>
    </row>
    <row r="9" spans="1:32" s="8" customFormat="1" ht="36" customHeight="1">
      <c r="A9" s="26" t="s">
        <v>14</v>
      </c>
      <c r="B9" s="27"/>
      <c r="C9" s="17" t="s">
        <v>11</v>
      </c>
      <c r="D9" s="16">
        <f>COUNTA(D7:D8)</f>
        <v>1</v>
      </c>
      <c r="E9" s="16">
        <f t="shared" ref="E9:K9" si="0">SUM(E7:E8)</f>
        <v>28050.520391999995</v>
      </c>
      <c r="F9" s="16">
        <f t="shared" si="0"/>
        <v>11346.785251200001</v>
      </c>
      <c r="G9" s="16">
        <f t="shared" si="0"/>
        <v>28331.025595919997</v>
      </c>
      <c r="H9" s="16">
        <f t="shared" si="0"/>
        <v>11460.253103712001</v>
      </c>
      <c r="I9" s="19">
        <f t="shared" si="0"/>
        <v>1</v>
      </c>
      <c r="J9" s="19">
        <f t="shared" si="0"/>
        <v>1</v>
      </c>
      <c r="K9" s="16">
        <f t="shared" si="0"/>
        <v>28614.335851879197</v>
      </c>
      <c r="L9" s="16">
        <f t="shared" ref="L9:N9" si="1">SUM(L7:L8)</f>
        <v>11574.855634749121</v>
      </c>
      <c r="M9" s="19">
        <f t="shared" si="1"/>
        <v>1</v>
      </c>
      <c r="N9" s="19">
        <f t="shared" si="1"/>
        <v>1</v>
      </c>
      <c r="O9" s="16">
        <f>SUM(O7:O8)</f>
        <v>28900.479210397989</v>
      </c>
      <c r="P9" s="16">
        <f>SUM(P7:P8)</f>
        <v>11690.604191096612</v>
      </c>
      <c r="Q9" s="19">
        <f t="shared" ref="Q9:R9" si="2">SUM(Q7:Q8)</f>
        <v>1</v>
      </c>
      <c r="R9" s="19">
        <f t="shared" si="2"/>
        <v>1</v>
      </c>
      <c r="S9" s="16">
        <f>SUM(S7:S8)</f>
        <v>29189.484002501969</v>
      </c>
      <c r="T9" s="16">
        <f>SUM(T7:T8)</f>
        <v>11807.510233007579</v>
      </c>
      <c r="U9" s="19">
        <f t="shared" ref="U9:V9" si="3">SUM(U7:U8)</f>
        <v>1</v>
      </c>
      <c r="V9" s="19">
        <f t="shared" si="3"/>
        <v>1</v>
      </c>
      <c r="W9" s="16">
        <f>SUM(W7:W8)</f>
        <v>29481.378842526989</v>
      </c>
      <c r="X9" s="16">
        <f t="shared" ref="X9:Z9" si="4">SUM(X7:X8)</f>
        <v>11925.585335337655</v>
      </c>
      <c r="Y9" s="19">
        <f t="shared" si="4"/>
        <v>1</v>
      </c>
      <c r="Z9" s="19">
        <f t="shared" si="4"/>
        <v>1</v>
      </c>
      <c r="AA9" s="16"/>
      <c r="AB9" s="16"/>
      <c r="AC9" s="16"/>
      <c r="AD9" s="16"/>
      <c r="AE9" s="16"/>
      <c r="AF9" s="16"/>
    </row>
    <row r="10" spans="1:32" s="2" customFormat="1">
      <c r="A10" s="1"/>
      <c r="D10" s="1"/>
    </row>
    <row r="11" spans="1:32" ht="54" customHeight="1">
      <c r="A11" s="33" t="s">
        <v>25</v>
      </c>
      <c r="B11" s="33"/>
      <c r="D11" s="25" t="s">
        <v>24</v>
      </c>
      <c r="E11" s="25"/>
      <c r="F11" s="18">
        <v>0.01</v>
      </c>
    </row>
    <row r="12" spans="1:32">
      <c r="A12" s="33"/>
      <c r="B12" s="33"/>
    </row>
    <row r="13" spans="1:32">
      <c r="A13" s="33"/>
      <c r="B13" s="33"/>
    </row>
    <row r="14" spans="1:32">
      <c r="A14" s="33"/>
      <c r="B14" s="33"/>
    </row>
    <row r="15" spans="1:32">
      <c r="A15" s="33"/>
      <c r="B15" s="33"/>
    </row>
    <row r="16" spans="1:32">
      <c r="A16" s="33"/>
      <c r="B16" s="33"/>
    </row>
  </sheetData>
  <mergeCells count="16">
    <mergeCell ref="A11:B16"/>
    <mergeCell ref="A2:D4"/>
    <mergeCell ref="A5:A6"/>
    <mergeCell ref="B5:B6"/>
    <mergeCell ref="C5:C6"/>
    <mergeCell ref="D5:D6"/>
    <mergeCell ref="A9:B9"/>
    <mergeCell ref="C7:C8"/>
    <mergeCell ref="E5:F5"/>
    <mergeCell ref="G5:J5"/>
    <mergeCell ref="O5:R5"/>
    <mergeCell ref="S5:V5"/>
    <mergeCell ref="W5:Z5"/>
    <mergeCell ref="AB5:AF5"/>
    <mergeCell ref="D11:E11"/>
    <mergeCell ref="K5:N5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CARGAS-EMBALSE BETANIA2019-2023</vt:lpstr>
      <vt:lpstr>Hoja2</vt:lpstr>
      <vt:lpstr>Hoja1</vt:lpstr>
      <vt:lpstr>'CARGAS-EMBALSE BETANIA2019-2023'!Área_de_impresión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2023-09-01T20:28:23Z</dcterms:modified>
</cp:coreProperties>
</file>