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0" yWindow="0" windowWidth="20496" windowHeight="7752" tabRatio="722"/>
  </bookViews>
  <sheets>
    <sheet name="CARGAS-Q.GARZÓN-2024-2028 " sheetId="11" r:id="rId1"/>
  </sheets>
  <definedNames>
    <definedName name="_xlnm.Print_Area" localSheetId="0">'CARGAS-Q.GARZÓN-2024-2028 '!$A$1:$E$20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11" l="1"/>
  <c r="M19" i="11"/>
  <c r="AB20" i="11" l="1"/>
  <c r="H6" i="11" l="1"/>
  <c r="L6" i="11" s="1"/>
  <c r="P6" i="11" s="1"/>
  <c r="T6" i="11" s="1"/>
  <c r="X6" i="11" s="1"/>
  <c r="I6" i="11"/>
  <c r="M6" i="11" s="1"/>
  <c r="Q6" i="11" s="1"/>
  <c r="U6" i="11" s="1"/>
  <c r="Y6" i="11" s="1"/>
  <c r="H7" i="11"/>
  <c r="L7" i="11" s="1"/>
  <c r="P7" i="11" s="1"/>
  <c r="T7" i="11" s="1"/>
  <c r="X7" i="11" s="1"/>
  <c r="I7" i="11"/>
  <c r="M7" i="11" s="1"/>
  <c r="Q7" i="11" s="1"/>
  <c r="U7" i="11" s="1"/>
  <c r="Y7" i="11" s="1"/>
  <c r="H9" i="11"/>
  <c r="L9" i="11" s="1"/>
  <c r="P9" i="11" s="1"/>
  <c r="T9" i="11" s="1"/>
  <c r="X9" i="11" s="1"/>
  <c r="I9" i="11"/>
  <c r="M9" i="11" s="1"/>
  <c r="Q9" i="11" s="1"/>
  <c r="U9" i="11" s="1"/>
  <c r="Y9" i="11" s="1"/>
  <c r="H10" i="11"/>
  <c r="L10" i="11" s="1"/>
  <c r="P10" i="11" s="1"/>
  <c r="T10" i="11" s="1"/>
  <c r="X10" i="11" s="1"/>
  <c r="I10" i="11"/>
  <c r="M10" i="11" s="1"/>
  <c r="Q10" i="11" s="1"/>
  <c r="U10" i="11" s="1"/>
  <c r="Y10" i="11" s="1"/>
  <c r="H11" i="11"/>
  <c r="L11" i="11" s="1"/>
  <c r="P11" i="11" s="1"/>
  <c r="T11" i="11" s="1"/>
  <c r="X11" i="11" s="1"/>
  <c r="I11" i="11"/>
  <c r="M11" i="11" s="1"/>
  <c r="Q11" i="11" s="1"/>
  <c r="U11" i="11" s="1"/>
  <c r="Y11" i="11" s="1"/>
  <c r="H12" i="11"/>
  <c r="L12" i="11" s="1"/>
  <c r="P12" i="11" s="1"/>
  <c r="T12" i="11" s="1"/>
  <c r="X12" i="11" s="1"/>
  <c r="I12" i="11"/>
  <c r="M12" i="11" s="1"/>
  <c r="Q12" i="11" s="1"/>
  <c r="U12" i="11" s="1"/>
  <c r="Y12" i="11" s="1"/>
  <c r="H17" i="11"/>
  <c r="L17" i="11" s="1"/>
  <c r="P17" i="11" s="1"/>
  <c r="T17" i="11" s="1"/>
  <c r="X17" i="11" s="1"/>
  <c r="I17" i="11"/>
  <c r="M17" i="11" s="1"/>
  <c r="Q17" i="11" s="1"/>
  <c r="U17" i="11" s="1"/>
  <c r="Y17" i="11" s="1"/>
  <c r="H5" i="11"/>
  <c r="L5" i="11" s="1"/>
  <c r="I5" i="11"/>
  <c r="M5" i="11" s="1"/>
  <c r="Q5" i="11" s="1"/>
  <c r="U5" i="11" s="1"/>
  <c r="Y5" i="11" s="1"/>
  <c r="AC20" i="11"/>
  <c r="AD20" i="11"/>
  <c r="AE20" i="11"/>
  <c r="AF20" i="11"/>
  <c r="AG20" i="11"/>
  <c r="G20" i="11"/>
  <c r="F20" i="11"/>
  <c r="I4" i="11"/>
  <c r="M4" i="11" s="1"/>
  <c r="Q4" i="11" s="1"/>
  <c r="U4" i="11" s="1"/>
  <c r="Y4" i="11" s="1"/>
  <c r="H4" i="11"/>
  <c r="L4" i="11" s="1"/>
  <c r="P4" i="11" s="1"/>
  <c r="T4" i="11" s="1"/>
  <c r="X4" i="11" s="1"/>
  <c r="Q20" i="11" l="1"/>
  <c r="S6" i="11" s="1"/>
  <c r="Y20" i="11"/>
  <c r="AA9" i="11" s="1"/>
  <c r="U20" i="11"/>
  <c r="P5" i="11"/>
  <c r="L20" i="11"/>
  <c r="N4" i="11" s="1"/>
  <c r="M20" i="11"/>
  <c r="O4" i="11" s="1"/>
  <c r="I20" i="11"/>
  <c r="K4" i="11" s="1"/>
  <c r="H20" i="11"/>
  <c r="J4" i="11" s="1"/>
  <c r="P20" i="11" l="1"/>
  <c r="R17" i="11" s="1"/>
  <c r="T5" i="11"/>
  <c r="S11" i="11"/>
  <c r="S7" i="11"/>
  <c r="S15" i="11"/>
  <c r="W18" i="11"/>
  <c r="W14" i="11"/>
  <c r="S9" i="11"/>
  <c r="S4" i="11"/>
  <c r="S18" i="11"/>
  <c r="S5" i="11"/>
  <c r="S8" i="11"/>
  <c r="S17" i="11"/>
  <c r="S12" i="11"/>
  <c r="AA12" i="11"/>
  <c r="W4" i="11"/>
  <c r="W15" i="11"/>
  <c r="W11" i="11"/>
  <c r="W7" i="11"/>
  <c r="W6" i="11"/>
  <c r="W17" i="11"/>
  <c r="W16" i="11"/>
  <c r="W12" i="11"/>
  <c r="W8" i="11"/>
  <c r="S10" i="11"/>
  <c r="S16" i="11"/>
  <c r="S14" i="11"/>
  <c r="S13" i="11"/>
  <c r="AA11" i="11"/>
  <c r="AA16" i="11"/>
  <c r="AA5" i="11"/>
  <c r="AA15" i="11"/>
  <c r="AA6" i="11"/>
  <c r="AA8" i="11"/>
  <c r="AA4" i="11"/>
  <c r="AA17" i="11"/>
  <c r="AA7" i="11"/>
  <c r="AA18" i="11"/>
  <c r="AA10" i="11"/>
  <c r="AA13" i="11"/>
  <c r="AA14" i="11"/>
  <c r="W9" i="11"/>
  <c r="W13" i="11"/>
  <c r="W10" i="11"/>
  <c r="W5" i="11"/>
  <c r="N10" i="11"/>
  <c r="N7" i="11"/>
  <c r="N8" i="11"/>
  <c r="N18" i="11"/>
  <c r="N16" i="11"/>
  <c r="N15" i="11"/>
  <c r="N9" i="11"/>
  <c r="N12" i="11"/>
  <c r="N13" i="11"/>
  <c r="N6" i="11"/>
  <c r="N17" i="11"/>
  <c r="N11" i="11"/>
  <c r="N14" i="11"/>
  <c r="N5" i="11"/>
  <c r="O14" i="11"/>
  <c r="O7" i="11"/>
  <c r="O10" i="11"/>
  <c r="O17" i="11"/>
  <c r="O18" i="11"/>
  <c r="O8" i="11"/>
  <c r="O11" i="11"/>
  <c r="O6" i="11"/>
  <c r="O9" i="11"/>
  <c r="O12" i="11"/>
  <c r="O16" i="11"/>
  <c r="O13" i="11"/>
  <c r="O15" i="11"/>
  <c r="O5" i="11"/>
  <c r="K12" i="11"/>
  <c r="K9" i="11"/>
  <c r="K10" i="11"/>
  <c r="K13" i="11"/>
  <c r="K14" i="11"/>
  <c r="K6" i="11"/>
  <c r="K15" i="11"/>
  <c r="K16" i="11"/>
  <c r="K7" i="11"/>
  <c r="K11" i="11"/>
  <c r="K17" i="11"/>
  <c r="K18" i="11"/>
  <c r="K8" i="11"/>
  <c r="K5" i="11"/>
  <c r="J7" i="11"/>
  <c r="J10" i="11"/>
  <c r="J13" i="11"/>
  <c r="J17" i="11"/>
  <c r="J9" i="11"/>
  <c r="J14" i="11"/>
  <c r="J18" i="11"/>
  <c r="J6" i="11"/>
  <c r="J8" i="11"/>
  <c r="J11" i="11"/>
  <c r="J15" i="11"/>
  <c r="J12" i="11"/>
  <c r="J16" i="11"/>
  <c r="J5" i="11"/>
  <c r="R7" i="11" l="1"/>
  <c r="R12" i="11"/>
  <c r="R11" i="11"/>
  <c r="R5" i="11"/>
  <c r="R4" i="11"/>
  <c r="R15" i="11"/>
  <c r="R14" i="11"/>
  <c r="R8" i="11"/>
  <c r="R16" i="11"/>
  <c r="R9" i="11"/>
  <c r="R18" i="11"/>
  <c r="R6" i="11"/>
  <c r="R13" i="11"/>
  <c r="R10" i="11"/>
  <c r="X5" i="11"/>
  <c r="T20" i="11"/>
  <c r="S20" i="11"/>
  <c r="W20" i="11"/>
  <c r="O20" i="11"/>
  <c r="AA20" i="11"/>
  <c r="N20" i="11"/>
  <c r="K20" i="11"/>
  <c r="J20" i="11"/>
  <c r="R20" i="11" l="1"/>
  <c r="V14" i="11"/>
  <c r="V15" i="11"/>
  <c r="V9" i="11"/>
  <c r="V7" i="11"/>
  <c r="V4" i="11"/>
  <c r="V6" i="11"/>
  <c r="V16" i="11"/>
  <c r="V11" i="11"/>
  <c r="V5" i="11"/>
  <c r="V13" i="11"/>
  <c r="V12" i="11"/>
  <c r="V17" i="11"/>
  <c r="V10" i="11"/>
  <c r="V18" i="11"/>
  <c r="V8" i="11"/>
  <c r="X20" i="11"/>
  <c r="Z5" i="11" s="1"/>
  <c r="E20" i="11"/>
  <c r="V20" i="11" l="1"/>
  <c r="Z4" i="11"/>
  <c r="Z8" i="11"/>
  <c r="Z13" i="11"/>
  <c r="Z10" i="11"/>
  <c r="Z12" i="11"/>
  <c r="Z16" i="11"/>
  <c r="Z17" i="11"/>
  <c r="Z6" i="11"/>
  <c r="Z14" i="11"/>
  <c r="Z7" i="11"/>
  <c r="Z9" i="11"/>
  <c r="Z18" i="11"/>
  <c r="Z15" i="11"/>
  <c r="Z11" i="11"/>
  <c r="Z20" i="11" l="1"/>
</calcChain>
</file>

<file path=xl/sharedStrings.xml><?xml version="1.0" encoding="utf-8"?>
<sst xmlns="http://schemas.openxmlformats.org/spreadsheetml/2006/main" count="59" uniqueCount="43">
  <si>
    <t>N°</t>
  </si>
  <si>
    <t>USUARIO</t>
  </si>
  <si>
    <t>MUNICIPIO</t>
  </si>
  <si>
    <t>UNIDAD HIDROGRÁFICA O ÁREA DE DRENAJE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</si>
  <si>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</si>
  <si>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</si>
  <si>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</si>
  <si>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</si>
  <si>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</si>
  <si>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</si>
  <si>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</si>
  <si>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</si>
  <si>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</si>
  <si>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X</t>
  </si>
  <si>
    <t>SUBTOTAL USUARIOS</t>
  </si>
  <si>
    <t>GARZÓN</t>
  </si>
  <si>
    <t>QUEBRADA GARZÓN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</si>
  <si>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</si>
  <si>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</si>
  <si>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</si>
  <si>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2027
</t>
  </si>
  <si>
    <t xml:space="preserve">PROYECCIÓN DE CARGA A VERTER EN EL AÑO 2028
</t>
  </si>
  <si>
    <t>Cm
SST(kg/año)</t>
  </si>
  <si>
    <t xml:space="preserve">PROYECCIÓN DE CARGA A VERTER EN EL AÑO 2026
</t>
  </si>
  <si>
    <t>EMPRESA DE SERVICIOS PUBLICOS DE GARZÓN E.S.P</t>
  </si>
  <si>
    <t>Promedio Tasa Crecimiento Prestador</t>
  </si>
  <si>
    <t>CARGA PROYECTADA DE NUEVOS USUARIOS U OTROS VERTEDORES</t>
  </si>
  <si>
    <t>PISCÍCOLA LA ESPERANZA - JORGE OSORIO MOSQUERA</t>
  </si>
  <si>
    <t>PISCÍCOLA NUEVA YORK - VILLA DEL CARMEN</t>
  </si>
  <si>
    <t>PISCICOLA EL TRIUNFO -
PEDRO GARCIA CORREA</t>
  </si>
  <si>
    <t>FRIGORIFICO EL ESTABLO S.A.S 
GUSTAVO ROJAS CARDOSO</t>
  </si>
  <si>
    <t>PISCICOLA PREDIO LOTE 19 LAS MARÌAS - RAMÓN HENRY SANCHEZ MENDEZ</t>
  </si>
  <si>
    <t>PRODUCTORA PROCESADORA Y COMERCIALIZADORA DE PESCADO "QUIMBO FISH" S.A.S</t>
  </si>
  <si>
    <t>PROCESADORA DE AVES GARZÓN - PROAVEGAR S.A.S</t>
  </si>
  <si>
    <t xml:space="preserve">PISCÍCOLA PREDIO VILLA ALEJANDRA
ORLANDO CAVIEDES SANABRIA
</t>
  </si>
  <si>
    <t>PISCICOLA EL PEDREGAL - CRISTIAN CAMILO OLANO RIVERA</t>
  </si>
  <si>
    <t>PISCICOLA SEVILLA - FERRER GARCIA PARRA</t>
  </si>
  <si>
    <t xml:space="preserve">PISCÍCOLA EL FUERTE "LOTE DE TERRENO"
LIBARDO VASQUEZ CASANOVA </t>
  </si>
  <si>
    <t>PISCÍCOLA EL CABRERA -  FEDERICO RAMIREZ SANCHEZ, DAVID FERNANDEZ LOZANO</t>
  </si>
  <si>
    <t>PISCÍCOLA VILLA MARIANA - CLAUDINA TORRES LONDOÑO</t>
  </si>
  <si>
    <t>PISCÍCOLA LUCITANIA - JAIRO JIMENEZ ALVARADO</t>
  </si>
  <si>
    <t xml:space="preserve">Variación Índice Producción Industrial junio 2023 </t>
  </si>
  <si>
    <t>En este tramo, para el año 2028 se ve reflejada la reducción proyectada por EMPUGAR según PSMV; el cual presenta la construcción de la PTAR en el año 2027. La CAM estima la remoción en la carga contaminante para el año 2028 con un 60%
En relación con los Usuarios distintos al doméstico, para 2022 se evidencia un caudal vertido superior al caudal otorgado en el Permiso de Vertimiento pese al cumplimiento de norma; por lo cual para el año 1 y siguientes del quinquenio, se proyecta la carga máxima a verter de conformidad con el caudal del permiso.Los usuarios resaltados en marrón, no tienen suficiencia de información respecto al monitoreo y la mayoría de los casos un solo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</si>
</sst>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-* #,##0.00_-;\-* #,##0.00_-;_-* &quot;-&quot;_-;_-@_-"/>
    <numFmt numFmtId="166" formatCode="0.0%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2"/>
      <name val="Arial"/>
      <family val="2"/>
    </font>
    <font>
      <b/>
      <sz val="12"/>
      <color rgb="FF000099"/>
      <name val="Arial"/>
      <family val="2"/>
    </font>
    <font>
      <sz val="12"/>
      <color rgb="FF00009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0000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8" fillId="0" borderId="1" xfId="7" applyFont="1" applyFill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 wrapText="1"/>
    </xf>
    <xf numFmtId="166" fontId="7" fillId="0" borderId="1" xfId="8" applyNumberFormat="1" applyFont="1" applyBorder="1" applyAlignment="1">
      <alignment horizontal="center" vertical="center"/>
    </xf>
    <xf numFmtId="165" fontId="4" fillId="0" borderId="1" xfId="1" applyNumberFormat="1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vertical="center"/>
    </xf>
    <xf numFmtId="9" fontId="4" fillId="0" borderId="1" xfId="8" applyFont="1" applyFill="1" applyBorder="1" applyAlignment="1">
      <alignment horizontal="center" vertical="center"/>
    </xf>
    <xf numFmtId="9" fontId="7" fillId="0" borderId="0" xfId="8" applyNumberFormat="1" applyFont="1" applyAlignment="1">
      <alignment vertical="center"/>
    </xf>
    <xf numFmtId="166" fontId="4" fillId="0" borderId="1" xfId="8" applyNumberFormat="1" applyFont="1" applyFill="1" applyBorder="1" applyAlignment="1">
      <alignment horizontal="center" vertical="center"/>
    </xf>
    <xf numFmtId="10" fontId="4" fillId="0" borderId="1" xfId="8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166" fontId="7" fillId="0" borderId="1" xfId="8" applyNumberFormat="1" applyFont="1" applyFill="1" applyBorder="1" applyAlignment="1">
      <alignment horizontal="center" vertical="center"/>
    </xf>
    <xf numFmtId="0" fontId="8" fillId="5" borderId="1" xfId="7" applyFont="1" applyFill="1" applyBorder="1" applyAlignment="1">
      <alignment horizontal="left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/>
    </xf>
    <xf numFmtId="165" fontId="9" fillId="2" borderId="1" xfId="2" applyNumberFormat="1" applyFont="1" applyFill="1" applyBorder="1" applyAlignment="1">
      <alignment vertical="center"/>
    </xf>
    <xf numFmtId="165" fontId="9" fillId="2" borderId="1" xfId="2" applyNumberFormat="1" applyFont="1" applyFill="1" applyBorder="1" applyAlignment="1">
      <alignment horizontal="center" vertical="center"/>
    </xf>
    <xf numFmtId="9" fontId="9" fillId="2" borderId="1" xfId="8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11" fillId="0" borderId="1" xfId="2" applyNumberFormat="1" applyFont="1" applyFill="1" applyBorder="1" applyAlignment="1">
      <alignment horizontal="center" vertical="center"/>
    </xf>
    <xf numFmtId="0" fontId="12" fillId="0" borderId="1" xfId="7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vertical="center"/>
    </xf>
    <xf numFmtId="43" fontId="11" fillId="0" borderId="1" xfId="2" applyNumberFormat="1" applyFont="1" applyFill="1" applyBorder="1" applyAlignment="1">
      <alignment vertical="center"/>
    </xf>
    <xf numFmtId="9" fontId="11" fillId="0" borderId="1" xfId="8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vertical="center"/>
    </xf>
    <xf numFmtId="10" fontId="11" fillId="0" borderId="1" xfId="8" applyNumberFormat="1" applyFont="1" applyFill="1" applyBorder="1" applyAlignment="1">
      <alignment horizontal="center" vertical="center"/>
    </xf>
    <xf numFmtId="166" fontId="11" fillId="0" borderId="1" xfId="8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center" wrapText="1"/>
    </xf>
    <xf numFmtId="0" fontId="9" fillId="2" borderId="3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top" wrapText="1"/>
    </xf>
    <xf numFmtId="0" fontId="14" fillId="0" borderId="1" xfId="2" applyNumberFormat="1" applyFont="1" applyFill="1" applyBorder="1" applyAlignment="1">
      <alignment horizontal="center" vertical="center"/>
    </xf>
  </cellXfs>
  <cellStyles count="10">
    <cellStyle name="Millares [0]" xfId="1" builtinId="6"/>
    <cellStyle name="Millares [0] 2" xfId="3"/>
    <cellStyle name="Millares 2" xfId="6"/>
    <cellStyle name="Normal" xfId="0" builtinId="0"/>
    <cellStyle name="Normal 2" xfId="2"/>
    <cellStyle name="Normal 2 2" xfId="5"/>
    <cellStyle name="Normal 3" xfId="7"/>
    <cellStyle name="Normal 3 2" xfId="9"/>
    <cellStyle name="Porcentaje" xfId="8" builtinId="5"/>
    <cellStyle name="Porcentaje 2" xfId="4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1"/>
  <sheetViews>
    <sheetView tabSelected="1" zoomScale="70" zoomScaleNormal="70" zoomScaleSheetLayoutView="70" workbookViewId="0">
      <pane xSplit="7" ySplit="6" topLeftCell="H17" activePane="bottomRight" state="frozen"/>
      <selection pane="topRight" activeCell="H1" sqref="H1"/>
      <selection pane="bottomLeft" activeCell="A9" sqref="A9"/>
      <selection pane="bottomRight" activeCell="G20" sqref="G20"/>
    </sheetView>
  </sheetViews>
  <sheetFormatPr baseColWidth="10" defaultColWidth="10" defaultRowHeight="15"/>
  <cols>
    <col min="1" max="1" width="7.5" style="5" customWidth="1"/>
    <col min="2" max="2" width="62" style="6" customWidth="1"/>
    <col min="3" max="3" width="17.296875" style="7" customWidth="1"/>
    <col min="4" max="4" width="19.59765625" style="5" customWidth="1"/>
    <col min="5" max="5" width="13.69921875" style="5" customWidth="1"/>
    <col min="6" max="6" width="13.09765625" style="6" customWidth="1"/>
    <col min="7" max="7" width="13.5" style="6" customWidth="1"/>
    <col min="8" max="8" width="14.09765625" style="6" customWidth="1"/>
    <col min="9" max="9" width="14.8984375" style="6" customWidth="1"/>
    <col min="10" max="10" width="13.69921875" style="6" customWidth="1"/>
    <col min="11" max="11" width="14" style="6" customWidth="1"/>
    <col min="12" max="13" width="17.8984375" style="6" customWidth="1"/>
    <col min="14" max="15" width="17.8984375" style="6" hidden="1" customWidth="1"/>
    <col min="16" max="17" width="17.8984375" style="6" customWidth="1"/>
    <col min="18" max="19" width="17.8984375" style="6" hidden="1" customWidth="1"/>
    <col min="20" max="21" width="17.8984375" style="6" customWidth="1"/>
    <col min="22" max="23" width="17.8984375" style="6" hidden="1" customWidth="1"/>
    <col min="24" max="27" width="17.8984375" style="6" customWidth="1"/>
    <col min="28" max="28" width="28.09765625" style="6" customWidth="1"/>
    <col min="29" max="33" width="14.09765625" style="6" customWidth="1"/>
    <col min="34" max="16384" width="10" style="6"/>
  </cols>
  <sheetData>
    <row r="1" spans="1:33" s="2" customFormat="1" ht="31.5" customHeight="1">
      <c r="A1" s="1"/>
      <c r="C1" s="1"/>
      <c r="D1" s="1"/>
      <c r="E1" s="1"/>
    </row>
    <row r="2" spans="1:33" s="32" customFormat="1" ht="47.4" customHeight="1">
      <c r="A2" s="44" t="s">
        <v>0</v>
      </c>
      <c r="B2" s="44" t="s">
        <v>1</v>
      </c>
      <c r="C2" s="44" t="s">
        <v>2</v>
      </c>
      <c r="D2" s="36" t="s">
        <v>3</v>
      </c>
      <c r="E2" s="36" t="s">
        <v>4</v>
      </c>
      <c r="F2" s="36" t="s">
        <v>17</v>
      </c>
      <c r="G2" s="36"/>
      <c r="H2" s="43" t="s">
        <v>18</v>
      </c>
      <c r="I2" s="43"/>
      <c r="J2" s="43"/>
      <c r="K2" s="43"/>
      <c r="L2" s="36" t="s">
        <v>19</v>
      </c>
      <c r="M2" s="36"/>
      <c r="N2" s="36"/>
      <c r="O2" s="36"/>
      <c r="P2" s="36" t="s">
        <v>23</v>
      </c>
      <c r="Q2" s="36"/>
      <c r="R2" s="36"/>
      <c r="S2" s="36"/>
      <c r="T2" s="36" t="s">
        <v>20</v>
      </c>
      <c r="U2" s="36"/>
      <c r="V2" s="36"/>
      <c r="W2" s="36"/>
      <c r="X2" s="36" t="s">
        <v>21</v>
      </c>
      <c r="Y2" s="36"/>
      <c r="Z2" s="36"/>
      <c r="AA2" s="36"/>
      <c r="AB2" s="35" t="s">
        <v>5</v>
      </c>
      <c r="AC2" s="36" t="s">
        <v>6</v>
      </c>
      <c r="AD2" s="36"/>
      <c r="AE2" s="36"/>
      <c r="AF2" s="36"/>
      <c r="AG2" s="36"/>
    </row>
    <row r="3" spans="1:33" s="32" customFormat="1" ht="59.25" customHeight="1">
      <c r="A3" s="44"/>
      <c r="B3" s="44"/>
      <c r="C3" s="44"/>
      <c r="D3" s="36"/>
      <c r="E3" s="36"/>
      <c r="F3" s="35" t="s">
        <v>7</v>
      </c>
      <c r="G3" s="35" t="s">
        <v>9</v>
      </c>
      <c r="H3" s="35" t="s">
        <v>8</v>
      </c>
      <c r="I3" s="35" t="s">
        <v>10</v>
      </c>
      <c r="J3" s="35" t="s">
        <v>11</v>
      </c>
      <c r="K3" s="35" t="s">
        <v>12</v>
      </c>
      <c r="L3" s="35" t="s">
        <v>8</v>
      </c>
      <c r="M3" s="35" t="s">
        <v>10</v>
      </c>
      <c r="N3" s="35" t="s">
        <v>11</v>
      </c>
      <c r="O3" s="35" t="s">
        <v>12</v>
      </c>
      <c r="P3" s="35" t="s">
        <v>8</v>
      </c>
      <c r="Q3" s="35" t="s">
        <v>10</v>
      </c>
      <c r="R3" s="35" t="s">
        <v>11</v>
      </c>
      <c r="S3" s="35" t="s">
        <v>12</v>
      </c>
      <c r="T3" s="35" t="s">
        <v>7</v>
      </c>
      <c r="U3" s="35" t="s">
        <v>22</v>
      </c>
      <c r="V3" s="35" t="s">
        <v>11</v>
      </c>
      <c r="W3" s="35" t="s">
        <v>12</v>
      </c>
      <c r="X3" s="35" t="s">
        <v>7</v>
      </c>
      <c r="Y3" s="35" t="s">
        <v>8</v>
      </c>
      <c r="Z3" s="35" t="s">
        <v>11</v>
      </c>
      <c r="AA3" s="35" t="s">
        <v>12</v>
      </c>
      <c r="AB3" s="35">
        <v>2023</v>
      </c>
      <c r="AC3" s="35">
        <v>2024</v>
      </c>
      <c r="AD3" s="35">
        <v>2025</v>
      </c>
      <c r="AE3" s="35">
        <v>2026</v>
      </c>
      <c r="AF3" s="35">
        <v>2027</v>
      </c>
      <c r="AG3" s="35">
        <v>2028</v>
      </c>
    </row>
    <row r="4" spans="1:33" s="32" customFormat="1" ht="42" customHeight="1">
      <c r="A4" s="27">
        <v>1</v>
      </c>
      <c r="B4" s="28" t="s">
        <v>24</v>
      </c>
      <c r="C4" s="38" t="s">
        <v>15</v>
      </c>
      <c r="D4" s="38" t="s">
        <v>16</v>
      </c>
      <c r="E4" s="27" t="s">
        <v>13</v>
      </c>
      <c r="F4" s="29">
        <v>852861.86168760003</v>
      </c>
      <c r="G4" s="29">
        <v>378971.39962799998</v>
      </c>
      <c r="H4" s="30">
        <f>F4*1.01</f>
        <v>861390.48030447599</v>
      </c>
      <c r="I4" s="30">
        <f>G4*1.01</f>
        <v>382761.11362427997</v>
      </c>
      <c r="J4" s="31">
        <f>H4/$H$20</f>
        <v>0.98172786542880774</v>
      </c>
      <c r="K4" s="31">
        <f>I4/$I$20</f>
        <v>0.95824692597644767</v>
      </c>
      <c r="L4" s="30">
        <f>H4*1.01</f>
        <v>870004.38510752073</v>
      </c>
      <c r="M4" s="30">
        <f>I4*1.01</f>
        <v>386588.72476052277</v>
      </c>
      <c r="N4" s="31">
        <f>L4/L20</f>
        <v>0.98179747789679472</v>
      </c>
      <c r="O4" s="31">
        <f>M4/M20</f>
        <v>0.95831014094958733</v>
      </c>
      <c r="P4" s="30">
        <f>L4*1.01</f>
        <v>878704.42895859596</v>
      </c>
      <c r="Q4" s="30">
        <f>M4*1.01</f>
        <v>390454.61200812802</v>
      </c>
      <c r="R4" s="31">
        <f t="shared" ref="R4:R18" si="0">P4/$P$20</f>
        <v>0.98186587605982301</v>
      </c>
      <c r="S4" s="31">
        <f t="shared" ref="S4:S18" si="1">Q4/$Q$20</f>
        <v>0.95837108967404938</v>
      </c>
      <c r="T4" s="30">
        <f>P4*1.01</f>
        <v>887491.47324818198</v>
      </c>
      <c r="U4" s="30">
        <f>Q4*1.01</f>
        <v>394359.1581282093</v>
      </c>
      <c r="V4" s="31">
        <f t="shared" ref="V4:V18" si="2">T4/$T$20</f>
        <v>0.9819330688825707</v>
      </c>
      <c r="W4" s="31">
        <f t="shared" ref="W4:W18" si="3">U4/$U$20</f>
        <v>0.95842978564456016</v>
      </c>
      <c r="X4" s="30">
        <f>(T4*1.01)*0.4</f>
        <v>358546.55519226554</v>
      </c>
      <c r="Y4" s="30">
        <f>(U4*1.01)*0.4</f>
        <v>159321.09988379656</v>
      </c>
      <c r="Z4" s="31">
        <f t="shared" ref="Z4:Z18" si="4">X4/$X$20</f>
        <v>0.95618084180415974</v>
      </c>
      <c r="AA4" s="31">
        <f t="shared" ref="AA4:AA18" si="5">Y4/$Y$20</f>
        <v>0.90229947916660969</v>
      </c>
      <c r="AB4" s="27">
        <v>12</v>
      </c>
      <c r="AC4" s="27"/>
      <c r="AD4" s="27"/>
      <c r="AE4" s="27"/>
      <c r="AF4" s="27"/>
      <c r="AG4" s="27"/>
    </row>
    <row r="5" spans="1:33" s="32" customFormat="1" ht="39.75" customHeight="1">
      <c r="A5" s="27">
        <v>2</v>
      </c>
      <c r="B5" s="28" t="s">
        <v>27</v>
      </c>
      <c r="C5" s="39"/>
      <c r="D5" s="39"/>
      <c r="E5" s="27"/>
      <c r="F5" s="29">
        <v>357.02693999999997</v>
      </c>
      <c r="G5" s="29">
        <v>1236.9995999999999</v>
      </c>
      <c r="H5" s="30">
        <f>F5*1.015</f>
        <v>362.38234409999995</v>
      </c>
      <c r="I5" s="30">
        <f>G5*1.015</f>
        <v>1255.5545939999997</v>
      </c>
      <c r="J5" s="33">
        <f t="shared" ref="J5:J18" si="6">H5/H$20</f>
        <v>4.1300763507002045E-4</v>
      </c>
      <c r="K5" s="33">
        <f t="shared" ref="K5:K18" si="7">I5/I$20</f>
        <v>3.143295615126425E-3</v>
      </c>
      <c r="L5" s="30">
        <f>H5*1.015</f>
        <v>367.81807926149992</v>
      </c>
      <c r="M5" s="30">
        <f>I5*1.015</f>
        <v>1274.3879129099996</v>
      </c>
      <c r="N5" s="33">
        <f t="shared" ref="N5:N18" si="8">L5/$L$20</f>
        <v>4.1508165789205082E-4</v>
      </c>
      <c r="O5" s="33">
        <f t="shared" ref="O5:O18" si="9">M5/M$20</f>
        <v>3.1590648723698713E-3</v>
      </c>
      <c r="P5" s="30">
        <f>L5*1.015</f>
        <v>373.33535045042237</v>
      </c>
      <c r="Q5" s="30">
        <f>M5*1.015</f>
        <v>1293.5037316036494</v>
      </c>
      <c r="R5" s="33">
        <f t="shared" si="0"/>
        <v>4.171655779276576E-4</v>
      </c>
      <c r="S5" s="33">
        <f t="shared" si="1"/>
        <v>3.1749057192046507E-3</v>
      </c>
      <c r="T5" s="30">
        <f>P5*1.015</f>
        <v>378.93538070717869</v>
      </c>
      <c r="U5" s="30">
        <f>Q5*1.015</f>
        <v>1312.906287577704</v>
      </c>
      <c r="V5" s="33">
        <f t="shared" si="2"/>
        <v>4.1925944361375582E-4</v>
      </c>
      <c r="W5" s="33">
        <f t="shared" si="3"/>
        <v>3.1908184857352838E-3</v>
      </c>
      <c r="X5" s="30">
        <f>T5*1.015</f>
        <v>384.61941141778635</v>
      </c>
      <c r="Y5" s="30">
        <f>U5*1.015</f>
        <v>1332.5998818913695</v>
      </c>
      <c r="Z5" s="33">
        <f t="shared" si="4"/>
        <v>1.0257125811359985E-3</v>
      </c>
      <c r="AA5" s="31">
        <f t="shared" si="5"/>
        <v>7.5470491996669706E-3</v>
      </c>
      <c r="AB5" s="27">
        <v>1</v>
      </c>
      <c r="AC5" s="27"/>
      <c r="AD5" s="27"/>
      <c r="AE5" s="27"/>
      <c r="AF5" s="27"/>
      <c r="AG5" s="27"/>
    </row>
    <row r="6" spans="1:33" s="32" customFormat="1" ht="40.5" customHeight="1">
      <c r="A6" s="27">
        <v>3</v>
      </c>
      <c r="B6" s="28" t="s">
        <v>28</v>
      </c>
      <c r="C6" s="39"/>
      <c r="D6" s="39"/>
      <c r="E6" s="27"/>
      <c r="F6" s="29">
        <v>574.40511359999994</v>
      </c>
      <c r="G6" s="29">
        <v>844.14408479999986</v>
      </c>
      <c r="H6" s="30">
        <f t="shared" ref="H6:H17" si="10">F6*1.015</f>
        <v>583.0211903039999</v>
      </c>
      <c r="I6" s="30">
        <f t="shared" ref="I6:I17" si="11">G6*1.015</f>
        <v>856.80624607199979</v>
      </c>
      <c r="J6" s="33">
        <f t="shared" si="6"/>
        <v>6.6447001881724227E-4</v>
      </c>
      <c r="K6" s="33">
        <f t="shared" si="7"/>
        <v>2.1450244610319593E-3</v>
      </c>
      <c r="L6" s="30">
        <f t="shared" ref="L6:L7" si="12">H6*1.015</f>
        <v>591.76650815855987</v>
      </c>
      <c r="M6" s="30">
        <f t="shared" ref="M6:M7" si="13">I6*1.015</f>
        <v>869.65833976307965</v>
      </c>
      <c r="N6" s="33">
        <f t="shared" si="8"/>
        <v>6.6780682391855302E-4</v>
      </c>
      <c r="O6" s="33">
        <f t="shared" si="9"/>
        <v>2.1557856005050393E-3</v>
      </c>
      <c r="P6" s="30">
        <f t="shared" ref="P6:P7" si="14">L6*1.015</f>
        <v>600.64300578093821</v>
      </c>
      <c r="Q6" s="30">
        <f t="shared" ref="Q6:Q7" si="15">M6*1.015</f>
        <v>882.70321485952581</v>
      </c>
      <c r="R6" s="33">
        <f t="shared" si="0"/>
        <v>6.7115955221627201E-4</v>
      </c>
      <c r="S6" s="33">
        <f t="shared" si="1"/>
        <v>2.1665955936156292E-3</v>
      </c>
      <c r="T6" s="30">
        <f t="shared" ref="T6:T7" si="16">P6*1.015</f>
        <v>609.65265086765226</v>
      </c>
      <c r="U6" s="30">
        <f t="shared" ref="U6:U7" si="17">Q6*1.015</f>
        <v>895.94376308241863</v>
      </c>
      <c r="V6" s="33">
        <f t="shared" si="2"/>
        <v>6.7452828163844507E-4</v>
      </c>
      <c r="W6" s="33">
        <f t="shared" si="3"/>
        <v>2.1774546656312039E-3</v>
      </c>
      <c r="X6" s="30">
        <f t="shared" ref="X6:X7" si="18">T6*1.015</f>
        <v>618.79744063066698</v>
      </c>
      <c r="Y6" s="30">
        <f t="shared" ref="Y6:Y7" si="19">U6*1.015</f>
        <v>909.38291952865484</v>
      </c>
      <c r="Z6" s="34">
        <f t="shared" si="4"/>
        <v>1.6502243547458139E-3</v>
      </c>
      <c r="AA6" s="34">
        <f t="shared" si="5"/>
        <v>5.1502012931883305E-3</v>
      </c>
      <c r="AB6" s="27">
        <v>1</v>
      </c>
      <c r="AC6" s="27"/>
      <c r="AD6" s="27"/>
      <c r="AE6" s="27"/>
      <c r="AF6" s="27"/>
      <c r="AG6" s="27"/>
    </row>
    <row r="7" spans="1:33" s="2" customFormat="1" ht="43.5" customHeight="1">
      <c r="A7" s="27">
        <v>4</v>
      </c>
      <c r="B7" s="8" t="s">
        <v>29</v>
      </c>
      <c r="C7" s="39"/>
      <c r="D7" s="39"/>
      <c r="E7" s="4"/>
      <c r="F7" s="11">
        <v>1852.7399999999998</v>
      </c>
      <c r="G7" s="11">
        <v>4168.665</v>
      </c>
      <c r="H7" s="12">
        <f t="shared" si="10"/>
        <v>1880.5310999999997</v>
      </c>
      <c r="I7" s="12">
        <f t="shared" si="11"/>
        <v>4231.1949749999994</v>
      </c>
      <c r="J7" s="16">
        <f t="shared" si="6"/>
        <v>2.143243772583743E-3</v>
      </c>
      <c r="K7" s="16">
        <f t="shared" si="7"/>
        <v>1.0592846121721462E-2</v>
      </c>
      <c r="L7" s="12">
        <f t="shared" si="12"/>
        <v>1908.7390664999996</v>
      </c>
      <c r="M7" s="12">
        <f t="shared" si="13"/>
        <v>4294.6628996249992</v>
      </c>
      <c r="N7" s="16">
        <f t="shared" si="8"/>
        <v>2.1540066159795065E-3</v>
      </c>
      <c r="O7" s="16">
        <f t="shared" si="9"/>
        <v>1.0645988217116441E-2</v>
      </c>
      <c r="P7" s="12">
        <f t="shared" si="14"/>
        <v>1937.3701524974995</v>
      </c>
      <c r="Q7" s="12">
        <f t="shared" si="15"/>
        <v>4359.082843119374</v>
      </c>
      <c r="R7" s="16">
        <f t="shared" si="0"/>
        <v>2.164820819542885E-3</v>
      </c>
      <c r="S7" s="16">
        <f t="shared" si="1"/>
        <v>1.0699371568065389E-2</v>
      </c>
      <c r="T7" s="12">
        <f t="shared" si="16"/>
        <v>1966.4307047849618</v>
      </c>
      <c r="U7" s="12">
        <f t="shared" si="17"/>
        <v>4424.4690857661644</v>
      </c>
      <c r="V7" s="16">
        <f t="shared" si="2"/>
        <v>2.1756866346302885E-3</v>
      </c>
      <c r="W7" s="16">
        <f t="shared" si="3"/>
        <v>1.0752997287014225E-2</v>
      </c>
      <c r="X7" s="12">
        <f t="shared" si="18"/>
        <v>1995.9271653567359</v>
      </c>
      <c r="Y7" s="12">
        <f t="shared" si="19"/>
        <v>4490.8361220526567</v>
      </c>
      <c r="Z7" s="15">
        <f t="shared" si="4"/>
        <v>5.3227880438767722E-3</v>
      </c>
      <c r="AA7" s="13">
        <f t="shared" si="5"/>
        <v>2.5433411499833726E-2</v>
      </c>
      <c r="AB7" s="3">
        <v>1</v>
      </c>
      <c r="AC7" s="3"/>
      <c r="AD7" s="3"/>
      <c r="AE7" s="3"/>
      <c r="AF7" s="3"/>
      <c r="AG7" s="3"/>
    </row>
    <row r="8" spans="1:33" s="2" customFormat="1" ht="44.25" customHeight="1">
      <c r="A8" s="27">
        <v>5</v>
      </c>
      <c r="B8" s="19" t="s">
        <v>30</v>
      </c>
      <c r="C8" s="39"/>
      <c r="D8" s="39"/>
      <c r="E8" s="4"/>
      <c r="F8" s="11">
        <v>449.70336000000003</v>
      </c>
      <c r="G8" s="11">
        <v>332.38944000000004</v>
      </c>
      <c r="H8" s="12">
        <v>4399.2719999999999</v>
      </c>
      <c r="I8" s="12">
        <v>2199.636</v>
      </c>
      <c r="J8" s="16">
        <f t="shared" si="6"/>
        <v>5.0138560951754696E-3</v>
      </c>
      <c r="K8" s="16">
        <f t="shared" si="7"/>
        <v>5.5068144600920717E-3</v>
      </c>
      <c r="L8" s="12">
        <v>4399.2719999999999</v>
      </c>
      <c r="M8" s="12">
        <v>2199.636</v>
      </c>
      <c r="N8" s="16">
        <f t="shared" si="8"/>
        <v>4.9645659586511097E-3</v>
      </c>
      <c r="O8" s="16">
        <f t="shared" si="9"/>
        <v>5.4526512290382296E-3</v>
      </c>
      <c r="P8" s="12">
        <v>4399.2719999999999</v>
      </c>
      <c r="Q8" s="12">
        <v>2199.636</v>
      </c>
      <c r="R8" s="16">
        <f t="shared" si="0"/>
        <v>4.9157542786312531E-3</v>
      </c>
      <c r="S8" s="16">
        <f t="shared" si="1"/>
        <v>5.3990079393975345E-3</v>
      </c>
      <c r="T8" s="12">
        <v>4399.2719999999999</v>
      </c>
      <c r="U8" s="12">
        <v>2199.636</v>
      </c>
      <c r="V8" s="16">
        <f t="shared" si="2"/>
        <v>4.8674165172527348E-3</v>
      </c>
      <c r="W8" s="16">
        <f t="shared" si="3"/>
        <v>5.3458798065763851E-3</v>
      </c>
      <c r="X8" s="12">
        <v>4399.2719999999999</v>
      </c>
      <c r="Y8" s="12">
        <v>2199.636</v>
      </c>
      <c r="Z8" s="16">
        <f t="shared" si="4"/>
        <v>1.1732087628145788E-2</v>
      </c>
      <c r="AA8" s="16">
        <f t="shared" si="5"/>
        <v>1.2457423521452715E-2</v>
      </c>
      <c r="AB8" s="3">
        <v>1</v>
      </c>
      <c r="AC8" s="3"/>
      <c r="AD8" s="3"/>
      <c r="AE8" s="3"/>
      <c r="AF8" s="3"/>
      <c r="AG8" s="3"/>
    </row>
    <row r="9" spans="1:33" s="2" customFormat="1" ht="45.75" customHeight="1">
      <c r="A9" s="27">
        <v>6</v>
      </c>
      <c r="B9" s="8" t="s">
        <v>31</v>
      </c>
      <c r="C9" s="39"/>
      <c r="D9" s="39"/>
      <c r="E9" s="4"/>
      <c r="F9" s="11">
        <v>196.15392</v>
      </c>
      <c r="G9" s="11">
        <v>1542.1104</v>
      </c>
      <c r="H9" s="12">
        <f t="shared" si="10"/>
        <v>199.09622879999998</v>
      </c>
      <c r="I9" s="12">
        <f t="shared" si="11"/>
        <v>1565.2420559999998</v>
      </c>
      <c r="J9" s="16">
        <f t="shared" si="6"/>
        <v>2.2691023430588736E-4</v>
      </c>
      <c r="K9" s="16">
        <f t="shared" si="7"/>
        <v>3.9186017993545494E-3</v>
      </c>
      <c r="L9" s="12">
        <f t="shared" ref="L9:L19" si="20">H9*1.015</f>
        <v>202.08267223199996</v>
      </c>
      <c r="M9" s="12">
        <f>I9*1.015</f>
        <v>1588.7206868399996</v>
      </c>
      <c r="N9" s="16">
        <f t="shared" si="8"/>
        <v>2.280497217258303E-4</v>
      </c>
      <c r="O9" s="16">
        <f t="shared" si="9"/>
        <v>3.9382606057077555E-3</v>
      </c>
      <c r="P9" s="12">
        <f t="shared" ref="P9:P17" si="21">L9*1.015</f>
        <v>205.11391231547995</v>
      </c>
      <c r="Q9" s="12">
        <f t="shared" ref="Q9:Q17" si="22">M9*1.015</f>
        <v>1612.5514971425994</v>
      </c>
      <c r="R9" s="16">
        <f t="shared" si="0"/>
        <v>2.291946467669233E-4</v>
      </c>
      <c r="S9" s="16">
        <f t="shared" si="1"/>
        <v>3.9580086595056071E-3</v>
      </c>
      <c r="T9" s="12">
        <f t="shared" ref="T9:T17" si="23">P9*1.015</f>
        <v>208.19062100021213</v>
      </c>
      <c r="U9" s="12">
        <f t="shared" ref="U9:U17" si="24">Q9*1.015</f>
        <v>1636.7397695997381</v>
      </c>
      <c r="V9" s="16">
        <f t="shared" si="2"/>
        <v>2.3034503604085779E-4</v>
      </c>
      <c r="W9" s="16">
        <f t="shared" si="3"/>
        <v>3.9778463722741969E-3</v>
      </c>
      <c r="X9" s="12">
        <f t="shared" ref="X9:X17" si="25">T9*1.015</f>
        <v>211.31348031521529</v>
      </c>
      <c r="Y9" s="12">
        <f t="shared" ref="Y9:Y17" si="26">U9*1.015</f>
        <v>1661.2908661437341</v>
      </c>
      <c r="Z9" s="16">
        <f t="shared" si="4"/>
        <v>5.6353602779427275E-4</v>
      </c>
      <c r="AA9" s="16">
        <f t="shared" si="5"/>
        <v>9.4085584668888427E-3</v>
      </c>
      <c r="AB9" s="3">
        <v>1</v>
      </c>
      <c r="AC9" s="3"/>
      <c r="AD9" s="3"/>
      <c r="AE9" s="3"/>
      <c r="AF9" s="3"/>
      <c r="AG9" s="3"/>
    </row>
    <row r="10" spans="1:33" s="2" customFormat="1" ht="54.75" customHeight="1">
      <c r="A10" s="27">
        <v>7</v>
      </c>
      <c r="B10" s="8" t="s">
        <v>32</v>
      </c>
      <c r="C10" s="39"/>
      <c r="D10" s="39"/>
      <c r="E10" s="4"/>
      <c r="F10" s="11">
        <v>103.54319999999998</v>
      </c>
      <c r="G10" s="11">
        <v>65.174400000000006</v>
      </c>
      <c r="H10" s="12">
        <f t="shared" si="10"/>
        <v>105.09634799999998</v>
      </c>
      <c r="I10" s="12">
        <f t="shared" si="11"/>
        <v>66.152016000000003</v>
      </c>
      <c r="J10" s="16">
        <f t="shared" si="6"/>
        <v>1.1977844629758791E-4</v>
      </c>
      <c r="K10" s="16">
        <f t="shared" si="7"/>
        <v>1.6561234598499121E-4</v>
      </c>
      <c r="L10" s="12">
        <f t="shared" si="20"/>
        <v>106.67279321999996</v>
      </c>
      <c r="M10" s="12">
        <f t="shared" ref="M10:M19" si="27">I10*1.015</f>
        <v>67.144296240000003</v>
      </c>
      <c r="N10" s="16">
        <f t="shared" si="8"/>
        <v>1.2037994421218799E-4</v>
      </c>
      <c r="O10" s="16">
        <f t="shared" si="9"/>
        <v>1.6644318851661956E-4</v>
      </c>
      <c r="P10" s="12">
        <f t="shared" si="21"/>
        <v>108.27288511829995</v>
      </c>
      <c r="Q10" s="12">
        <f t="shared" si="22"/>
        <v>68.151460683599993</v>
      </c>
      <c r="R10" s="16">
        <f t="shared" si="0"/>
        <v>1.2098431246807043E-4</v>
      </c>
      <c r="S10" s="16">
        <f t="shared" si="1"/>
        <v>1.6727780292389072E-4</v>
      </c>
      <c r="T10" s="12">
        <f t="shared" si="23"/>
        <v>109.89697839507444</v>
      </c>
      <c r="U10" s="12">
        <f t="shared" si="24"/>
        <v>69.173732593853984</v>
      </c>
      <c r="V10" s="16">
        <f t="shared" si="2"/>
        <v>1.2159156511267143E-4</v>
      </c>
      <c r="W10" s="16">
        <f t="shared" si="3"/>
        <v>1.6811620659918221E-4</v>
      </c>
      <c r="X10" s="12">
        <f t="shared" si="25"/>
        <v>111.54543307100055</v>
      </c>
      <c r="Y10" s="12">
        <f t="shared" si="26"/>
        <v>70.211338582761783</v>
      </c>
      <c r="Z10" s="16">
        <f t="shared" si="4"/>
        <v>2.9747212614006352E-4</v>
      </c>
      <c r="AA10" s="16">
        <f t="shared" si="5"/>
        <v>3.9763505449700638E-4</v>
      </c>
      <c r="AB10" s="3">
        <v>1</v>
      </c>
      <c r="AC10" s="3"/>
      <c r="AD10" s="3"/>
      <c r="AE10" s="3"/>
      <c r="AF10" s="3"/>
      <c r="AG10" s="3"/>
    </row>
    <row r="11" spans="1:33" s="2" customFormat="1" ht="43.5" customHeight="1">
      <c r="A11" s="27">
        <v>8</v>
      </c>
      <c r="B11" s="8" t="s">
        <v>33</v>
      </c>
      <c r="C11" s="39"/>
      <c r="D11" s="39"/>
      <c r="E11" s="4"/>
      <c r="F11" s="11">
        <v>1982.1164399999998</v>
      </c>
      <c r="G11" s="11">
        <v>527.66823599999998</v>
      </c>
      <c r="H11" s="12">
        <f t="shared" si="10"/>
        <v>2011.8481865999995</v>
      </c>
      <c r="I11" s="12">
        <f t="shared" si="11"/>
        <v>535.58325953999997</v>
      </c>
      <c r="J11" s="16">
        <f t="shared" si="6"/>
        <v>2.2929060292139524E-3</v>
      </c>
      <c r="K11" s="16">
        <f t="shared" si="7"/>
        <v>1.3408389561809849E-3</v>
      </c>
      <c r="L11" s="12">
        <f t="shared" si="20"/>
        <v>2042.0259093989994</v>
      </c>
      <c r="M11" s="12">
        <f t="shared" si="27"/>
        <v>543.61700843309995</v>
      </c>
      <c r="N11" s="16">
        <f t="shared" si="8"/>
        <v>2.3044204396740751E-3</v>
      </c>
      <c r="O11" s="16">
        <f t="shared" si="9"/>
        <v>1.3475656650276809E-3</v>
      </c>
      <c r="P11" s="12">
        <f t="shared" si="21"/>
        <v>2072.656298039984</v>
      </c>
      <c r="Q11" s="12">
        <f t="shared" si="22"/>
        <v>551.77126355959638</v>
      </c>
      <c r="R11" s="16">
        <f t="shared" si="0"/>
        <v>2.3159897967713894E-3</v>
      </c>
      <c r="S11" s="16">
        <f t="shared" si="1"/>
        <v>1.3543229119225501E-3</v>
      </c>
      <c r="T11" s="12">
        <f t="shared" si="23"/>
        <v>2103.7461425105835</v>
      </c>
      <c r="U11" s="12">
        <f t="shared" si="24"/>
        <v>560.04783251299023</v>
      </c>
      <c r="V11" s="16">
        <f t="shared" si="2"/>
        <v>2.3276143694144712E-3</v>
      </c>
      <c r="W11" s="16">
        <f t="shared" si="3"/>
        <v>1.3611108376786287E-3</v>
      </c>
      <c r="X11" s="12">
        <f t="shared" si="25"/>
        <v>2135.3023346482419</v>
      </c>
      <c r="Y11" s="12">
        <f t="shared" si="26"/>
        <v>568.44855000068503</v>
      </c>
      <c r="Z11" s="16">
        <f t="shared" si="4"/>
        <v>5.6944772004725907E-3</v>
      </c>
      <c r="AA11" s="13">
        <f t="shared" si="5"/>
        <v>3.2193528099713877E-3</v>
      </c>
      <c r="AB11" s="3">
        <v>1</v>
      </c>
      <c r="AC11" s="3"/>
      <c r="AD11" s="3"/>
      <c r="AE11" s="3"/>
      <c r="AF11" s="3"/>
      <c r="AG11" s="3"/>
    </row>
    <row r="12" spans="1:33" s="2" customFormat="1" ht="60" customHeight="1">
      <c r="A12" s="27">
        <v>9</v>
      </c>
      <c r="B12" s="8" t="s">
        <v>38</v>
      </c>
      <c r="C12" s="39"/>
      <c r="D12" s="39"/>
      <c r="E12" s="4"/>
      <c r="F12" s="11">
        <v>1300.8600000000001</v>
      </c>
      <c r="G12" s="11">
        <v>788.40000000000009</v>
      </c>
      <c r="H12" s="12">
        <f t="shared" si="10"/>
        <v>1320.3729000000001</v>
      </c>
      <c r="I12" s="12">
        <f t="shared" si="11"/>
        <v>800.226</v>
      </c>
      <c r="J12" s="16">
        <f t="shared" si="6"/>
        <v>1.5048307339417773E-3</v>
      </c>
      <c r="K12" s="16">
        <f t="shared" si="7"/>
        <v>2.0033751530442482E-3</v>
      </c>
      <c r="L12" s="12">
        <f t="shared" si="20"/>
        <v>1340.1784934999998</v>
      </c>
      <c r="M12" s="12">
        <f t="shared" si="27"/>
        <v>812.22938999999997</v>
      </c>
      <c r="N12" s="16">
        <f t="shared" si="8"/>
        <v>1.512387623985611E-3</v>
      </c>
      <c r="O12" s="16">
        <f t="shared" si="9"/>
        <v>2.0134256675397528E-3</v>
      </c>
      <c r="P12" s="12">
        <f t="shared" si="21"/>
        <v>1360.2811709024998</v>
      </c>
      <c r="Q12" s="12">
        <f t="shared" si="22"/>
        <v>824.41283084999986</v>
      </c>
      <c r="R12" s="16">
        <f t="shared" si="0"/>
        <v>1.5199805754237277E-3</v>
      </c>
      <c r="S12" s="16">
        <f t="shared" si="1"/>
        <v>2.0235218095631942E-3</v>
      </c>
      <c r="T12" s="12">
        <f t="shared" si="23"/>
        <v>1380.685388466037</v>
      </c>
      <c r="U12" s="12">
        <f t="shared" si="24"/>
        <v>836.77902331274981</v>
      </c>
      <c r="V12" s="16">
        <f t="shared" si="2"/>
        <v>1.5276097647404154E-3</v>
      </c>
      <c r="W12" s="16">
        <f t="shared" si="3"/>
        <v>2.0336637895062362E-3</v>
      </c>
      <c r="X12" s="12">
        <f t="shared" si="25"/>
        <v>1401.3956692930274</v>
      </c>
      <c r="Y12" s="12">
        <f t="shared" si="26"/>
        <v>849.330708662441</v>
      </c>
      <c r="Z12" s="16">
        <f t="shared" si="4"/>
        <v>3.7372767116581589E-3</v>
      </c>
      <c r="AA12" s="13">
        <f t="shared" si="5"/>
        <v>4.8101014656895943E-3</v>
      </c>
      <c r="AB12" s="3">
        <v>1</v>
      </c>
      <c r="AC12" s="3"/>
      <c r="AD12" s="3"/>
      <c r="AE12" s="3"/>
      <c r="AF12" s="3"/>
      <c r="AG12" s="3"/>
    </row>
    <row r="13" spans="1:33" s="2" customFormat="1" ht="53.25" customHeight="1">
      <c r="A13" s="27">
        <v>10</v>
      </c>
      <c r="B13" s="19" t="s">
        <v>37</v>
      </c>
      <c r="C13" s="39"/>
      <c r="D13" s="39"/>
      <c r="E13" s="4"/>
      <c r="F13" s="11">
        <v>307.476</v>
      </c>
      <c r="G13" s="11">
        <v>307.476</v>
      </c>
      <c r="H13" s="12">
        <v>307.476</v>
      </c>
      <c r="I13" s="12">
        <v>307.476</v>
      </c>
      <c r="J13" s="16">
        <f t="shared" si="6"/>
        <v>3.5043080235097368E-4</v>
      </c>
      <c r="K13" s="16">
        <f t="shared" si="7"/>
        <v>7.697697632386767E-4</v>
      </c>
      <c r="L13" s="12">
        <v>307.476</v>
      </c>
      <c r="M13" s="12">
        <v>307.476</v>
      </c>
      <c r="N13" s="16">
        <f t="shared" si="8"/>
        <v>3.4698579280894855E-4</v>
      </c>
      <c r="O13" s="16">
        <f t="shared" si="9"/>
        <v>7.6219855889781709E-4</v>
      </c>
      <c r="P13" s="12">
        <v>307.476</v>
      </c>
      <c r="Q13" s="12">
        <v>307.476</v>
      </c>
      <c r="R13" s="16">
        <f t="shared" si="0"/>
        <v>3.4357422377530262E-4</v>
      </c>
      <c r="S13" s="16">
        <f t="shared" si="1"/>
        <v>7.5470003453944039E-4</v>
      </c>
      <c r="T13" s="12">
        <v>307.476</v>
      </c>
      <c r="U13" s="12">
        <v>307.476</v>
      </c>
      <c r="V13" s="16">
        <f t="shared" si="2"/>
        <v>3.4019577808755674E-4</v>
      </c>
      <c r="W13" s="16">
        <f t="shared" si="3"/>
        <v>7.4727352134938718E-4</v>
      </c>
      <c r="X13" s="12">
        <v>307.476</v>
      </c>
      <c r="Y13" s="12">
        <v>307.476</v>
      </c>
      <c r="Z13" s="16">
        <f t="shared" si="4"/>
        <v>8.1998461917147977E-4</v>
      </c>
      <c r="AA13" s="16">
        <f t="shared" si="5"/>
        <v>1.7413602771923151E-3</v>
      </c>
      <c r="AB13" s="3">
        <v>1</v>
      </c>
      <c r="AC13" s="3"/>
      <c r="AD13" s="3"/>
      <c r="AE13" s="3"/>
      <c r="AF13" s="3"/>
      <c r="AG13" s="3"/>
    </row>
    <row r="14" spans="1:33" s="2" customFormat="1" ht="42" customHeight="1">
      <c r="A14" s="27">
        <v>11</v>
      </c>
      <c r="B14" s="19" t="s">
        <v>39</v>
      </c>
      <c r="C14" s="39"/>
      <c r="D14" s="39"/>
      <c r="E14" s="4"/>
      <c r="F14" s="11">
        <v>278.31</v>
      </c>
      <c r="G14" s="11">
        <v>920.84</v>
      </c>
      <c r="H14" s="12">
        <v>551.88</v>
      </c>
      <c r="I14" s="12">
        <v>551.88</v>
      </c>
      <c r="J14" s="16">
        <f t="shared" si="6"/>
        <v>6.2897836319405532E-4</v>
      </c>
      <c r="K14" s="16">
        <f t="shared" si="7"/>
        <v>1.3816380365822402E-3</v>
      </c>
      <c r="L14" s="12">
        <v>551.88</v>
      </c>
      <c r="M14" s="12">
        <v>551.88</v>
      </c>
      <c r="N14" s="16">
        <f t="shared" si="8"/>
        <v>6.2279501273401023E-4</v>
      </c>
      <c r="O14" s="16">
        <f t="shared" si="9"/>
        <v>1.3680486954576203E-3</v>
      </c>
      <c r="P14" s="12">
        <v>551.88</v>
      </c>
      <c r="Q14" s="12">
        <v>551.88</v>
      </c>
      <c r="R14" s="16">
        <f t="shared" si="0"/>
        <v>6.1667168369926111E-4</v>
      </c>
      <c r="S14" s="16">
        <f t="shared" si="1"/>
        <v>1.3545898055836109E-3</v>
      </c>
      <c r="T14" s="12">
        <v>551.88</v>
      </c>
      <c r="U14" s="12">
        <v>551.88</v>
      </c>
      <c r="V14" s="16">
        <f t="shared" si="2"/>
        <v>6.1060780682381977E-4</v>
      </c>
      <c r="W14" s="16">
        <f t="shared" si="3"/>
        <v>1.3412601665245411E-3</v>
      </c>
      <c r="X14" s="12">
        <v>551.88</v>
      </c>
      <c r="Y14" s="12">
        <v>551.88</v>
      </c>
      <c r="Z14" s="16">
        <f t="shared" si="4"/>
        <v>1.4717672651795792E-3</v>
      </c>
      <c r="AA14" s="16">
        <f t="shared" si="5"/>
        <v>3.1255184462426165E-3</v>
      </c>
      <c r="AB14" s="3">
        <v>1</v>
      </c>
      <c r="AC14" s="3"/>
      <c r="AD14" s="3"/>
      <c r="AE14" s="3"/>
      <c r="AF14" s="3"/>
      <c r="AG14" s="3"/>
    </row>
    <row r="15" spans="1:33" s="2" customFormat="1" ht="49.5" customHeight="1">
      <c r="A15" s="27">
        <v>12</v>
      </c>
      <c r="B15" s="19" t="s">
        <v>40</v>
      </c>
      <c r="C15" s="39"/>
      <c r="D15" s="39"/>
      <c r="E15" s="4"/>
      <c r="F15" s="11">
        <v>72.375119999999995</v>
      </c>
      <c r="G15" s="11">
        <v>241.25040000000001</v>
      </c>
      <c r="H15" s="12">
        <v>1048.5719999999999</v>
      </c>
      <c r="I15" s="12">
        <v>1048.5719999999999</v>
      </c>
      <c r="J15" s="16">
        <f t="shared" si="6"/>
        <v>1.1950588900687049E-3</v>
      </c>
      <c r="K15" s="16">
        <f t="shared" si="7"/>
        <v>2.625112269506256E-3</v>
      </c>
      <c r="L15" s="12">
        <v>1048.5719999999999</v>
      </c>
      <c r="M15" s="12">
        <v>1048.5719999999999</v>
      </c>
      <c r="N15" s="16">
        <f t="shared" si="8"/>
        <v>1.1833105241946193E-3</v>
      </c>
      <c r="O15" s="16">
        <f t="shared" si="9"/>
        <v>2.5992925213694784E-3</v>
      </c>
      <c r="P15" s="12">
        <v>1048.5719999999999</v>
      </c>
      <c r="Q15" s="12">
        <v>1048.5719999999999</v>
      </c>
      <c r="R15" s="16">
        <f t="shared" si="0"/>
        <v>1.1716761990285961E-3</v>
      </c>
      <c r="S15" s="16">
        <f t="shared" si="1"/>
        <v>2.5737206306088605E-3</v>
      </c>
      <c r="T15" s="12">
        <v>1048.5719999999999</v>
      </c>
      <c r="U15" s="12">
        <v>1048.5719999999999</v>
      </c>
      <c r="V15" s="16">
        <f t="shared" si="2"/>
        <v>1.1601548329652574E-3</v>
      </c>
      <c r="W15" s="16">
        <f t="shared" si="3"/>
        <v>2.5483943163966279E-3</v>
      </c>
      <c r="X15" s="12">
        <v>1048.5719999999999</v>
      </c>
      <c r="Y15" s="12">
        <v>1048.5719999999999</v>
      </c>
      <c r="Z15" s="16">
        <f t="shared" si="4"/>
        <v>2.7963578038411999E-3</v>
      </c>
      <c r="AA15" s="16">
        <f t="shared" si="5"/>
        <v>5.9384850478609707E-3</v>
      </c>
      <c r="AB15" s="3">
        <v>1</v>
      </c>
      <c r="AC15" s="3"/>
      <c r="AD15" s="3"/>
      <c r="AE15" s="3"/>
      <c r="AF15" s="3"/>
      <c r="AG15" s="3"/>
    </row>
    <row r="16" spans="1:33" s="2" customFormat="1" ht="50.25" customHeight="1">
      <c r="A16" s="27">
        <v>13</v>
      </c>
      <c r="B16" s="19" t="s">
        <v>34</v>
      </c>
      <c r="C16" s="39"/>
      <c r="D16" s="39"/>
      <c r="E16" s="4"/>
      <c r="F16" s="11">
        <v>2791.8820799999999</v>
      </c>
      <c r="G16" s="11">
        <v>8142.9893999999995</v>
      </c>
      <c r="H16" s="12">
        <v>2989.35</v>
      </c>
      <c r="I16" s="12">
        <v>2989.35</v>
      </c>
      <c r="J16" s="16">
        <f t="shared" si="6"/>
        <v>3.4069661339677995E-3</v>
      </c>
      <c r="K16" s="16">
        <f t="shared" si="7"/>
        <v>7.4838726981538012E-3</v>
      </c>
      <c r="L16" s="12">
        <v>2989.35</v>
      </c>
      <c r="M16" s="12">
        <v>2989.35</v>
      </c>
      <c r="N16" s="16">
        <f t="shared" si="8"/>
        <v>3.3734729856425552E-3</v>
      </c>
      <c r="O16" s="16">
        <f t="shared" si="9"/>
        <v>7.4102637670621103E-3</v>
      </c>
      <c r="P16" s="12">
        <v>2989.35</v>
      </c>
      <c r="Q16" s="12">
        <v>2989.35</v>
      </c>
      <c r="R16" s="16">
        <f t="shared" si="0"/>
        <v>3.3403049533709977E-3</v>
      </c>
      <c r="S16" s="16">
        <f t="shared" si="1"/>
        <v>7.3373614469112256E-3</v>
      </c>
      <c r="T16" s="12">
        <v>2989.35</v>
      </c>
      <c r="U16" s="12">
        <v>2989.35</v>
      </c>
      <c r="V16" s="16">
        <f t="shared" si="2"/>
        <v>3.3074589536290235E-3</v>
      </c>
      <c r="W16" s="16">
        <f t="shared" si="3"/>
        <v>7.265159235341264E-3</v>
      </c>
      <c r="X16" s="12">
        <v>2989.35</v>
      </c>
      <c r="Y16" s="12">
        <v>2989.35</v>
      </c>
      <c r="Z16" s="13">
        <f t="shared" si="4"/>
        <v>7.9720726863893865E-3</v>
      </c>
      <c r="AA16" s="13">
        <f t="shared" si="5"/>
        <v>1.6929891583814173E-2</v>
      </c>
      <c r="AB16" s="3">
        <v>1</v>
      </c>
      <c r="AC16" s="3"/>
      <c r="AD16" s="3"/>
      <c r="AE16" s="3"/>
      <c r="AF16" s="3"/>
      <c r="AG16" s="3"/>
    </row>
    <row r="17" spans="1:33" s="2" customFormat="1" ht="40.5" customHeight="1">
      <c r="A17" s="27">
        <v>14</v>
      </c>
      <c r="B17" s="8" t="s">
        <v>35</v>
      </c>
      <c r="C17" s="39"/>
      <c r="D17" s="39"/>
      <c r="E17" s="4"/>
      <c r="F17" s="11">
        <v>36.424080000000004</v>
      </c>
      <c r="G17" s="11">
        <v>33.1128</v>
      </c>
      <c r="H17" s="12">
        <f t="shared" si="10"/>
        <v>36.970441200000003</v>
      </c>
      <c r="I17" s="12">
        <f t="shared" si="11"/>
        <v>33.609491999999996</v>
      </c>
      <c r="J17" s="16">
        <f t="shared" si="6"/>
        <v>4.2135260550369768E-5</v>
      </c>
      <c r="K17" s="16">
        <f t="shared" si="7"/>
        <v>8.4141756427858426E-5</v>
      </c>
      <c r="L17" s="12">
        <f t="shared" si="20"/>
        <v>37.524997818000003</v>
      </c>
      <c r="M17" s="12">
        <f t="shared" si="27"/>
        <v>34.113634379999993</v>
      </c>
      <c r="N17" s="16">
        <f t="shared" si="8"/>
        <v>4.2346853471597117E-5</v>
      </c>
      <c r="O17" s="16">
        <f t="shared" si="9"/>
        <v>8.45638780366696E-5</v>
      </c>
      <c r="P17" s="12">
        <f t="shared" si="21"/>
        <v>38.087872785270001</v>
      </c>
      <c r="Q17" s="12">
        <f t="shared" si="22"/>
        <v>34.62533889569999</v>
      </c>
      <c r="R17" s="16">
        <f t="shared" si="0"/>
        <v>4.2559456111864386E-5</v>
      </c>
      <c r="S17" s="16">
        <f t="shared" si="1"/>
        <v>8.4987916001654144E-5</v>
      </c>
      <c r="T17" s="12">
        <f t="shared" si="23"/>
        <v>38.659190877049049</v>
      </c>
      <c r="U17" s="12">
        <f t="shared" si="24"/>
        <v>35.144718979135483</v>
      </c>
      <c r="V17" s="16">
        <f t="shared" si="2"/>
        <v>4.2773073412731649E-5</v>
      </c>
      <c r="W17" s="16">
        <f t="shared" si="3"/>
        <v>8.5413879159261901E-5</v>
      </c>
      <c r="X17" s="12">
        <f t="shared" si="25"/>
        <v>39.239078740204782</v>
      </c>
      <c r="Y17" s="12">
        <f t="shared" si="26"/>
        <v>35.671889763822513</v>
      </c>
      <c r="Z17" s="16">
        <f t="shared" si="4"/>
        <v>1.0464374792642849E-4</v>
      </c>
      <c r="AA17" s="16">
        <f t="shared" si="5"/>
        <v>2.0202426155896289E-4</v>
      </c>
      <c r="AB17" s="3">
        <v>1</v>
      </c>
      <c r="AC17" s="3"/>
      <c r="AD17" s="3"/>
      <c r="AE17" s="3"/>
      <c r="AF17" s="3"/>
      <c r="AG17" s="3"/>
    </row>
    <row r="18" spans="1:33" s="2" customFormat="1" ht="43.5" customHeight="1">
      <c r="A18" s="27">
        <v>15</v>
      </c>
      <c r="B18" s="19" t="s">
        <v>36</v>
      </c>
      <c r="C18" s="39"/>
      <c r="D18" s="39"/>
      <c r="E18" s="4"/>
      <c r="F18" s="11">
        <v>19.079280000000001</v>
      </c>
      <c r="G18" s="11">
        <v>314.80811999999997</v>
      </c>
      <c r="H18" s="12">
        <v>236.52</v>
      </c>
      <c r="I18" s="12">
        <v>236.52</v>
      </c>
      <c r="J18" s="16">
        <f t="shared" si="6"/>
        <v>2.6956215565459516E-4</v>
      </c>
      <c r="K18" s="16">
        <f t="shared" si="7"/>
        <v>5.9213058710667443E-4</v>
      </c>
      <c r="L18" s="12">
        <v>236.52</v>
      </c>
      <c r="M18" s="12">
        <v>236.52</v>
      </c>
      <c r="N18" s="16">
        <f t="shared" si="8"/>
        <v>2.669121483145758E-4</v>
      </c>
      <c r="O18" s="16">
        <f t="shared" si="9"/>
        <v>5.8630658376755164E-4</v>
      </c>
      <c r="P18" s="12">
        <v>236.52</v>
      </c>
      <c r="Q18" s="12">
        <v>236.52</v>
      </c>
      <c r="R18" s="16">
        <f t="shared" si="0"/>
        <v>2.6428786444254048E-4</v>
      </c>
      <c r="S18" s="16">
        <f t="shared" si="1"/>
        <v>5.8053848810726187E-4</v>
      </c>
      <c r="T18" s="12">
        <v>236.52</v>
      </c>
      <c r="U18" s="12">
        <v>236.52</v>
      </c>
      <c r="V18" s="16">
        <f t="shared" si="2"/>
        <v>2.6168906006735133E-4</v>
      </c>
      <c r="W18" s="16">
        <f t="shared" si="3"/>
        <v>5.7482578565337477E-4</v>
      </c>
      <c r="X18" s="12">
        <v>236.52</v>
      </c>
      <c r="Y18" s="12">
        <v>236.52</v>
      </c>
      <c r="Z18" s="16">
        <f t="shared" si="4"/>
        <v>6.3075739936267685E-4</v>
      </c>
      <c r="AA18" s="16">
        <f t="shared" si="5"/>
        <v>1.33950790553255E-3</v>
      </c>
      <c r="AB18" s="3">
        <v>1</v>
      </c>
      <c r="AC18" s="3"/>
      <c r="AD18" s="3"/>
      <c r="AE18" s="3"/>
      <c r="AF18" s="3"/>
      <c r="AG18" s="3"/>
    </row>
    <row r="19" spans="1:33" s="2" customFormat="1" ht="44.25" customHeight="1">
      <c r="A19" s="27">
        <v>16</v>
      </c>
      <c r="B19" s="8" t="s">
        <v>26</v>
      </c>
      <c r="C19" s="40"/>
      <c r="D19" s="40"/>
      <c r="E19" s="4"/>
      <c r="F19" s="11"/>
      <c r="G19" s="11"/>
      <c r="H19" s="12"/>
      <c r="I19" s="12"/>
      <c r="J19" s="13"/>
      <c r="K19" s="13"/>
      <c r="L19" s="12">
        <f t="shared" si="20"/>
        <v>0</v>
      </c>
      <c r="M19" s="12">
        <f t="shared" si="27"/>
        <v>0</v>
      </c>
      <c r="N19" s="13"/>
      <c r="O19" s="13"/>
      <c r="P19" s="12"/>
      <c r="Q19" s="12"/>
      <c r="R19" s="13"/>
      <c r="S19" s="13"/>
      <c r="T19" s="12"/>
      <c r="U19" s="12"/>
      <c r="V19" s="13"/>
      <c r="W19" s="13"/>
      <c r="X19" s="12"/>
      <c r="Y19" s="12"/>
      <c r="Z19" s="13"/>
      <c r="AA19" s="13"/>
      <c r="AB19" s="3"/>
      <c r="AC19" s="3"/>
      <c r="AD19" s="3"/>
      <c r="AE19" s="3"/>
      <c r="AF19" s="3"/>
      <c r="AG19" s="3"/>
    </row>
    <row r="20" spans="1:33" s="26" customFormat="1" ht="45.75" customHeight="1">
      <c r="A20" s="41" t="s">
        <v>16</v>
      </c>
      <c r="B20" s="42"/>
      <c r="C20" s="20" t="s">
        <v>14</v>
      </c>
      <c r="D20" s="21">
        <v>9</v>
      </c>
      <c r="E20" s="21">
        <f>COUNTA(E4:E18)</f>
        <v>1</v>
      </c>
      <c r="F20" s="22">
        <f t="shared" ref="F20:AA20" si="28">SUM(F4:F19)</f>
        <v>863183.95722119999</v>
      </c>
      <c r="G20" s="23">
        <f t="shared" si="28"/>
        <v>398437.42750880006</v>
      </c>
      <c r="H20" s="23">
        <f t="shared" si="28"/>
        <v>877422.86904348002</v>
      </c>
      <c r="I20" s="23">
        <f t="shared" si="28"/>
        <v>399438.91626289202</v>
      </c>
      <c r="J20" s="24">
        <f t="shared" si="28"/>
        <v>1</v>
      </c>
      <c r="K20" s="24">
        <f t="shared" si="28"/>
        <v>0.99999999999999989</v>
      </c>
      <c r="L20" s="23">
        <f t="shared" si="28"/>
        <v>886134.26362760982</v>
      </c>
      <c r="M20" s="23">
        <f t="shared" si="28"/>
        <v>403406.69292871398</v>
      </c>
      <c r="N20" s="24">
        <f t="shared" si="28"/>
        <v>0.99999999999999989</v>
      </c>
      <c r="O20" s="24">
        <f t="shared" si="28"/>
        <v>1</v>
      </c>
      <c r="P20" s="23">
        <f t="shared" si="28"/>
        <v>894933.25960648654</v>
      </c>
      <c r="Q20" s="23">
        <f t="shared" si="28"/>
        <v>407414.84818884212</v>
      </c>
      <c r="R20" s="24">
        <f t="shared" si="28"/>
        <v>0.99999999999999978</v>
      </c>
      <c r="S20" s="24">
        <f t="shared" si="28"/>
        <v>0.99999999999999989</v>
      </c>
      <c r="T20" s="23">
        <f t="shared" si="28"/>
        <v>903820.74030579068</v>
      </c>
      <c r="U20" s="23">
        <f t="shared" si="28"/>
        <v>411463.79634163406</v>
      </c>
      <c r="V20" s="24">
        <f t="shared" si="28"/>
        <v>1.0000000000000002</v>
      </c>
      <c r="W20" s="24">
        <f t="shared" si="28"/>
        <v>1</v>
      </c>
      <c r="X20" s="23">
        <f t="shared" si="28"/>
        <v>374977.76520573843</v>
      </c>
      <c r="Y20" s="23">
        <f t="shared" si="28"/>
        <v>176572.30616042271</v>
      </c>
      <c r="Z20" s="24">
        <f t="shared" si="28"/>
        <v>1</v>
      </c>
      <c r="AA20" s="24">
        <f t="shared" si="28"/>
        <v>0.99999999999999978</v>
      </c>
      <c r="AB20" s="25">
        <f>SUM(AB4:AB18)</f>
        <v>26</v>
      </c>
      <c r="AC20" s="21">
        <f>SUM(AC4:AC19)</f>
        <v>0</v>
      </c>
      <c r="AD20" s="21">
        <f>SUM(AD4:AD19)</f>
        <v>0</v>
      </c>
      <c r="AE20" s="21">
        <f>SUM(AE4:AE19)</f>
        <v>0</v>
      </c>
      <c r="AF20" s="21">
        <f>SUM(AF4:AF19)</f>
        <v>0</v>
      </c>
      <c r="AG20" s="21">
        <f>SUM(AG4:AG19)</f>
        <v>0</v>
      </c>
    </row>
    <row r="21" spans="1:33" s="2" customFormat="1">
      <c r="A21" s="1"/>
      <c r="C21" s="5"/>
      <c r="E21" s="1"/>
    </row>
    <row r="22" spans="1:33" s="2" customFormat="1">
      <c r="A22" s="1"/>
      <c r="C22" s="5"/>
      <c r="E22" s="1"/>
    </row>
    <row r="23" spans="1:33" s="2" customFormat="1">
      <c r="A23" s="1"/>
      <c r="C23" s="5"/>
      <c r="E23" s="1"/>
    </row>
    <row r="24" spans="1:33">
      <c r="C24" s="5"/>
    </row>
    <row r="25" spans="1:33" ht="88.8" customHeight="1">
      <c r="A25" s="37" t="s">
        <v>42</v>
      </c>
      <c r="B25" s="37"/>
      <c r="C25" s="5"/>
      <c r="F25" s="17" t="s">
        <v>25</v>
      </c>
      <c r="G25" s="18">
        <v>0.01</v>
      </c>
    </row>
    <row r="26" spans="1:33" ht="53.4" customHeight="1">
      <c r="A26" s="37"/>
      <c r="B26" s="37"/>
      <c r="C26" s="5"/>
      <c r="F26" s="9" t="s">
        <v>41</v>
      </c>
      <c r="G26" s="10">
        <v>1.4999999999999999E-2</v>
      </c>
    </row>
    <row r="27" spans="1:33" ht="61.2" customHeight="1">
      <c r="A27" s="37"/>
      <c r="B27" s="37"/>
      <c r="C27" s="5"/>
      <c r="G27" s="14"/>
    </row>
    <row r="28" spans="1:33">
      <c r="C28" s="5"/>
    </row>
    <row r="29" spans="1:33">
      <c r="C29" s="5"/>
    </row>
    <row r="30" spans="1:33">
      <c r="C30" s="5"/>
    </row>
    <row r="31" spans="1:33">
      <c r="C31" s="5"/>
    </row>
    <row r="32" spans="1:33">
      <c r="C32" s="5"/>
    </row>
    <row r="33" spans="3:3">
      <c r="C33" s="5"/>
    </row>
    <row r="34" spans="3:3">
      <c r="C34" s="5"/>
    </row>
    <row r="35" spans="3:3">
      <c r="C35" s="5"/>
    </row>
    <row r="36" spans="3:3">
      <c r="C36" s="5"/>
    </row>
    <row r="37" spans="3:3">
      <c r="C37" s="5"/>
    </row>
    <row r="38" spans="3:3">
      <c r="C38" s="5"/>
    </row>
    <row r="39" spans="3:3">
      <c r="C39" s="5"/>
    </row>
    <row r="40" spans="3:3">
      <c r="C40" s="5"/>
    </row>
    <row r="41" spans="3:3">
      <c r="C41" s="5"/>
    </row>
    <row r="42" spans="3:3">
      <c r="C42" s="5"/>
    </row>
    <row r="43" spans="3:3">
      <c r="C43" s="5"/>
    </row>
    <row r="44" spans="3:3">
      <c r="C44" s="5"/>
    </row>
    <row r="45" spans="3:3">
      <c r="C45" s="5"/>
    </row>
    <row r="46" spans="3:3">
      <c r="C46" s="5"/>
    </row>
    <row r="47" spans="3:3">
      <c r="C47" s="5"/>
    </row>
    <row r="48" spans="3:3">
      <c r="C48" s="5"/>
    </row>
    <row r="49" spans="3:3">
      <c r="C49" s="5"/>
    </row>
    <row r="50" spans="3:3">
      <c r="C50" s="5"/>
    </row>
    <row r="51" spans="3:3">
      <c r="C51" s="5"/>
    </row>
    <row r="52" spans="3:3">
      <c r="C52" s="5"/>
    </row>
    <row r="53" spans="3:3">
      <c r="C53" s="5"/>
    </row>
    <row r="54" spans="3:3">
      <c r="C54" s="5"/>
    </row>
    <row r="55" spans="3:3">
      <c r="C55" s="5"/>
    </row>
    <row r="56" spans="3:3">
      <c r="C56" s="5"/>
    </row>
    <row r="57" spans="3:3">
      <c r="C57" s="5"/>
    </row>
    <row r="58" spans="3:3">
      <c r="C58" s="5"/>
    </row>
    <row r="59" spans="3:3">
      <c r="C59" s="5"/>
    </row>
    <row r="60" spans="3:3">
      <c r="C60" s="5"/>
    </row>
    <row r="61" spans="3:3">
      <c r="C61" s="5"/>
    </row>
    <row r="62" spans="3:3">
      <c r="C62" s="5"/>
    </row>
    <row r="63" spans="3:3">
      <c r="C63" s="5"/>
    </row>
    <row r="64" spans="3:3">
      <c r="C64" s="5"/>
    </row>
    <row r="65" spans="3:3">
      <c r="C65" s="5"/>
    </row>
    <row r="66" spans="3:3">
      <c r="C66" s="5"/>
    </row>
    <row r="67" spans="3:3">
      <c r="C67" s="5"/>
    </row>
    <row r="68" spans="3:3">
      <c r="C68" s="5"/>
    </row>
    <row r="69" spans="3:3">
      <c r="C69" s="5"/>
    </row>
    <row r="70" spans="3:3">
      <c r="C70" s="5"/>
    </row>
    <row r="71" spans="3:3">
      <c r="C71" s="5"/>
    </row>
  </sheetData>
  <mergeCells count="16">
    <mergeCell ref="C2:C3"/>
    <mergeCell ref="D2:D3"/>
    <mergeCell ref="E2:E3"/>
    <mergeCell ref="A25:B27"/>
    <mergeCell ref="AC2:AG2"/>
    <mergeCell ref="C4:C19"/>
    <mergeCell ref="D4:D19"/>
    <mergeCell ref="A20:B20"/>
    <mergeCell ref="F2:G2"/>
    <mergeCell ref="H2:K2"/>
    <mergeCell ref="L2:O2"/>
    <mergeCell ref="P2:S2"/>
    <mergeCell ref="T2:W2"/>
    <mergeCell ref="X2:AA2"/>
    <mergeCell ref="A2:A3"/>
    <mergeCell ref="B2:B3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CARGAS-Q.GARZÓN-2024-2028 </vt:lpstr>
      <vt:lpstr>'CARGAS-Q.GARZÓN-2024-2028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dcterms:created xsi:type="dcterms:W3CDTF">2018-09-27T07:22:44Z</dcterms:created>
  <dcterms:modified xsi:type="dcterms:W3CDTF">2023-09-04T12:32:32Z</dcterms:modified>
</cp:coreProperties>
</file>