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Meta de Carga Contaminante Propuesta DBO y SST sin usuarios nuevos\"/>
    </mc:Choice>
  </mc:AlternateContent>
  <bookViews>
    <workbookView xWindow="-108" yWindow="-108" windowWidth="19428" windowHeight="10308" tabRatio="722"/>
  </bookViews>
  <sheets>
    <sheet name="CARGAS-AMBICÁ-2024-2028" sheetId="2" r:id="rId1"/>
  </sheets>
  <definedNames>
    <definedName name="_xlnm.Print_Area" localSheetId="0">'CARGAS-AMBICÁ-2024-2028'!$A$1:$D$7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2" l="1"/>
  <c r="O6" i="2"/>
  <c r="F7" i="2" l="1"/>
  <c r="E7" i="2"/>
  <c r="H6" i="2"/>
  <c r="G6" i="2"/>
  <c r="K6" i="2" s="1"/>
  <c r="K7" i="2" s="1"/>
  <c r="G7" i="2" l="1"/>
  <c r="I6" i="2"/>
  <c r="I7" i="2" s="1"/>
  <c r="M6" i="2"/>
  <c r="M7" i="2" s="1"/>
  <c r="L6" i="2"/>
  <c r="S6" i="2"/>
  <c r="W6" i="2" s="1"/>
  <c r="W7" i="2" s="1"/>
  <c r="H7" i="2"/>
  <c r="S7" i="2"/>
  <c r="D7" i="2"/>
  <c r="J6" i="2" l="1"/>
  <c r="J7" i="2" s="1"/>
  <c r="Y6" i="2"/>
  <c r="U6" i="2"/>
  <c r="U7" i="2" s="1"/>
  <c r="O7" i="2"/>
  <c r="L7" i="2"/>
  <c r="Y7" i="2" l="1"/>
  <c r="Q6" i="2"/>
  <c r="Q7" i="2" s="1"/>
  <c r="N6" i="2"/>
  <c r="T6" i="2"/>
  <c r="P7" i="2"/>
  <c r="N7" i="2" l="1"/>
  <c r="R6" i="2"/>
  <c r="R7" i="2" s="1"/>
  <c r="X6" i="2"/>
  <c r="X7" i="2" s="1"/>
  <c r="T7" i="2"/>
  <c r="V6" i="2" l="1"/>
  <c r="V7" i="2" s="1"/>
  <c r="Z6" i="2"/>
  <c r="Z7" i="2" s="1"/>
</calcChain>
</file>

<file path=xl/sharedStrings.xml><?xml version="1.0" encoding="utf-8"?>
<sst xmlns="http://schemas.openxmlformats.org/spreadsheetml/2006/main" count="41" uniqueCount="26">
  <si>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</si>
  <si>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</si>
  <si>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</si>
  <si>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</si>
  <si>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</si>
  <si>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</si>
  <si>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Cc
DBO5 (kg/año)</t>
  </si>
  <si>
    <t>Cm
DBO5 (kg/año)</t>
  </si>
  <si>
    <t>Cc
SST (kg/año)</t>
  </si>
  <si>
    <t>Cm
SST (kg/año)</t>
  </si>
  <si>
    <t>% PONDERADO DBO5</t>
  </si>
  <si>
    <t>% PONDERADO SST</t>
  </si>
  <si>
    <t>X</t>
  </si>
  <si>
    <t>SUBTOTAL USUARIOS</t>
  </si>
  <si>
    <t>RIO AMBICÁ</t>
  </si>
  <si>
    <t>COLOMBIA</t>
  </si>
  <si>
    <t>Carga contaminante Línea Base Kg- año</t>
  </si>
  <si>
    <t xml:space="preserve">PROYECCIÓN DE CARGA A VERTER EN EL AÑO 2024
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</si>
  <si>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</si>
  <si>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</si>
  <si>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</si>
  <si>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 xml:space="preserve">PROYECCIÓN DE CARGA A VERTER EN EL AÑO 2028
</t>
  </si>
  <si>
    <t>Cm
SST(kg/año)</t>
  </si>
  <si>
    <t>Promedio Tasa Crecimiento Prestador</t>
  </si>
  <si>
    <t>EMPRESA DE SERVICIOS PUBLICOS EMPCOLOMBIA HUILA S.A E.S.P</t>
  </si>
  <si>
    <t>Unico usuario, Empresa de Servicios Publicos de Colombia, el cual tiene la PTAR según PSMV para diciembre de 2023; ya se tienen avances en la construcción; sin embargo el Prestador debera indicar en la propuesta de meta el año de operación del sistema de tratamiento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</si>
</sst>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%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8"/>
      <color rgb="FF000099"/>
      <name val="Arial"/>
      <family val="2"/>
    </font>
    <font>
      <b/>
      <sz val="12"/>
      <color rgb="FF000099"/>
      <name val="Arial"/>
      <family val="2"/>
    </font>
    <font>
      <sz val="12"/>
      <color rgb="FF00009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00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3" borderId="0" xfId="1" applyFont="1" applyFill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3" fontId="7" fillId="2" borderId="2" xfId="1" applyNumberFormat="1" applyFont="1" applyFill="1" applyBorder="1" applyAlignment="1">
      <alignment horizontal="center" vertical="center"/>
    </xf>
    <xf numFmtId="9" fontId="7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2" xfId="6" applyFont="1" applyBorder="1" applyAlignment="1">
      <alignment horizontal="left" vertical="center" wrapText="1"/>
    </xf>
    <xf numFmtId="43" fontId="9" fillId="0" borderId="2" xfId="1" applyNumberFormat="1" applyFont="1" applyBorder="1" applyAlignment="1">
      <alignment horizontal="center" vertical="center"/>
    </xf>
    <xf numFmtId="9" fontId="9" fillId="0" borderId="2" xfId="8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9" fontId="5" fillId="0" borderId="0" xfId="8" applyFont="1" applyBorder="1" applyAlignment="1">
      <alignment horizontal="center" vertical="center"/>
    </xf>
    <xf numFmtId="43" fontId="9" fillId="5" borderId="2" xfId="7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43" fontId="9" fillId="6" borderId="2" xfId="1" applyNumberFormat="1" applyFont="1" applyFill="1" applyBorder="1" applyAlignment="1">
      <alignment horizontal="center" vertical="center"/>
    </xf>
  </cellXfs>
  <cellStyles count="10">
    <cellStyle name="Millares" xfId="7" builtinId="3"/>
    <cellStyle name="Millares [0] 2" xfId="2"/>
    <cellStyle name="Millares 2" xfId="5"/>
    <cellStyle name="Normal" xfId="0" builtinId="0"/>
    <cellStyle name="Normal 2" xfId="1"/>
    <cellStyle name="Normal 2 2" xfId="4"/>
    <cellStyle name="Normal 3" xfId="6"/>
    <cellStyle name="Normal 3 2" xfId="9"/>
    <cellStyle name="Porcentaje" xfId="8" builtinId="5"/>
    <cellStyle name="Porcentaje 2" xfId="3"/>
  </cellStyles>
  <dxfs count="0"/>
  <tableStyles count="0" defaultTableStyle="TableStyleMedium2" defaultPivotStyle="PivotStyleLight16"/>
  <colors>
    <mruColors>
      <color rgb="FFC6E6A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F14"/>
  <sheetViews>
    <sheetView tabSelected="1" topLeftCell="I1" zoomScale="60" zoomScaleNormal="60" zoomScaleSheetLayoutView="70" workbookViewId="0">
      <selection activeCell="Q12" sqref="Q12"/>
    </sheetView>
  </sheetViews>
  <sheetFormatPr baseColWidth="10" defaultColWidth="10" defaultRowHeight="15"/>
  <cols>
    <col min="1" max="1" width="7.5" style="3" customWidth="1"/>
    <col min="2" max="2" width="63.19921875" style="4" customWidth="1"/>
    <col min="3" max="3" width="30.09765625" style="5" customWidth="1"/>
    <col min="4" max="4" width="15.3984375" style="3" customWidth="1"/>
    <col min="5" max="32" width="21" style="4" customWidth="1"/>
    <col min="33" max="16384" width="10" style="4"/>
  </cols>
  <sheetData>
    <row r="1" spans="1:32" s="2" customFormat="1" ht="31.5" customHeight="1">
      <c r="A1" s="1"/>
      <c r="C1" s="1"/>
      <c r="D1" s="1"/>
    </row>
    <row r="2" spans="1:32" s="2" customFormat="1" ht="35.2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32" s="2" customFormat="1" ht="15.6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32" s="17" customFormat="1" ht="47.4" customHeight="1">
      <c r="A4" s="29" t="s">
        <v>0</v>
      </c>
      <c r="B4" s="29" t="s">
        <v>1</v>
      </c>
      <c r="C4" s="29" t="s">
        <v>2</v>
      </c>
      <c r="D4" s="23" t="s">
        <v>3</v>
      </c>
      <c r="E4" s="23" t="s">
        <v>16</v>
      </c>
      <c r="F4" s="23"/>
      <c r="G4" s="23" t="s">
        <v>17</v>
      </c>
      <c r="H4" s="23"/>
      <c r="I4" s="23"/>
      <c r="J4" s="23"/>
      <c r="K4" s="23" t="s">
        <v>18</v>
      </c>
      <c r="L4" s="23"/>
      <c r="M4" s="23"/>
      <c r="N4" s="23"/>
      <c r="O4" s="23" t="s">
        <v>19</v>
      </c>
      <c r="P4" s="23"/>
      <c r="Q4" s="23"/>
      <c r="R4" s="23"/>
      <c r="S4" s="23" t="s">
        <v>20</v>
      </c>
      <c r="T4" s="23"/>
      <c r="U4" s="23"/>
      <c r="V4" s="23"/>
      <c r="W4" s="23" t="s">
        <v>21</v>
      </c>
      <c r="X4" s="23"/>
      <c r="Y4" s="23"/>
      <c r="Z4" s="23"/>
      <c r="AA4" s="18" t="s">
        <v>4</v>
      </c>
      <c r="AB4" s="23" t="s">
        <v>5</v>
      </c>
      <c r="AC4" s="23"/>
      <c r="AD4" s="23"/>
      <c r="AE4" s="23"/>
      <c r="AF4" s="23"/>
    </row>
    <row r="5" spans="1:32" s="17" customFormat="1" ht="43.2" customHeight="1">
      <c r="A5" s="29"/>
      <c r="B5" s="29"/>
      <c r="C5" s="29"/>
      <c r="D5" s="23"/>
      <c r="E5" s="18" t="s">
        <v>6</v>
      </c>
      <c r="F5" s="18" t="s">
        <v>8</v>
      </c>
      <c r="G5" s="18" t="s">
        <v>7</v>
      </c>
      <c r="H5" s="18" t="s">
        <v>9</v>
      </c>
      <c r="I5" s="18" t="s">
        <v>10</v>
      </c>
      <c r="J5" s="18" t="s">
        <v>11</v>
      </c>
      <c r="K5" s="18" t="s">
        <v>7</v>
      </c>
      <c r="L5" s="18" t="s">
        <v>9</v>
      </c>
      <c r="M5" s="18" t="s">
        <v>10</v>
      </c>
      <c r="N5" s="18" t="s">
        <v>11</v>
      </c>
      <c r="O5" s="18" t="s">
        <v>7</v>
      </c>
      <c r="P5" s="18" t="s">
        <v>9</v>
      </c>
      <c r="Q5" s="18" t="s">
        <v>10</v>
      </c>
      <c r="R5" s="18" t="s">
        <v>11</v>
      </c>
      <c r="S5" s="18" t="s">
        <v>6</v>
      </c>
      <c r="T5" s="18" t="s">
        <v>22</v>
      </c>
      <c r="U5" s="18" t="s">
        <v>10</v>
      </c>
      <c r="V5" s="18" t="s">
        <v>11</v>
      </c>
      <c r="W5" s="18" t="s">
        <v>6</v>
      </c>
      <c r="X5" s="18" t="s">
        <v>9</v>
      </c>
      <c r="Y5" s="18" t="s">
        <v>10</v>
      </c>
      <c r="Z5" s="18" t="s">
        <v>11</v>
      </c>
      <c r="AA5" s="18">
        <v>2023</v>
      </c>
      <c r="AB5" s="18">
        <v>2024</v>
      </c>
      <c r="AC5" s="18">
        <v>2025</v>
      </c>
      <c r="AD5" s="18">
        <v>2026</v>
      </c>
      <c r="AE5" s="18">
        <v>2027</v>
      </c>
      <c r="AF5" s="18">
        <v>2028</v>
      </c>
    </row>
    <row r="6" spans="1:32" s="17" customFormat="1" ht="41.25" customHeight="1">
      <c r="A6" s="13">
        <v>1</v>
      </c>
      <c r="B6" s="14" t="s">
        <v>24</v>
      </c>
      <c r="C6" s="19" t="s">
        <v>15</v>
      </c>
      <c r="D6" s="13" t="s">
        <v>12</v>
      </c>
      <c r="E6" s="22">
        <v>39460.6777</v>
      </c>
      <c r="F6" s="22">
        <v>32456.587874399997</v>
      </c>
      <c r="G6" s="15">
        <f>E6*1.01</f>
        <v>39855.284477000001</v>
      </c>
      <c r="H6" s="15">
        <f>F6*1.01</f>
        <v>32781.153753143997</v>
      </c>
      <c r="I6" s="16">
        <f>G6/$G$7</f>
        <v>1</v>
      </c>
      <c r="J6" s="16">
        <f>H6/$H$7</f>
        <v>1</v>
      </c>
      <c r="K6" s="15">
        <f>G6*1.01</f>
        <v>40253.837321769999</v>
      </c>
      <c r="L6" s="15">
        <f>H6*1.01</f>
        <v>33108.965290675435</v>
      </c>
      <c r="M6" s="16">
        <f>K6/$K$7</f>
        <v>1</v>
      </c>
      <c r="N6" s="16">
        <f>L6/$L$7</f>
        <v>1</v>
      </c>
      <c r="O6" s="30">
        <f>(K6*1.01)*0.6</f>
        <v>24393.825416992619</v>
      </c>
      <c r="P6" s="30">
        <f>(L6*1.01)*0.6</f>
        <v>20064.032966149312</v>
      </c>
      <c r="Q6" s="16">
        <f>O6/$O$7</f>
        <v>1</v>
      </c>
      <c r="R6" s="16">
        <f>P6/$P$7</f>
        <v>1</v>
      </c>
      <c r="S6" s="15">
        <f>O6*1.01</f>
        <v>24637.763671162546</v>
      </c>
      <c r="T6" s="15">
        <f>P6*1.01</f>
        <v>20264.673295810804</v>
      </c>
      <c r="U6" s="16">
        <f>S6/$S$7</f>
        <v>1</v>
      </c>
      <c r="V6" s="16">
        <f>T6/$T$7</f>
        <v>1</v>
      </c>
      <c r="W6" s="15">
        <f>S6*1.01</f>
        <v>24884.141307874172</v>
      </c>
      <c r="X6" s="15">
        <f>T6*1.01</f>
        <v>20467.320028768911</v>
      </c>
      <c r="Y6" s="16">
        <f>W6/$W$7</f>
        <v>1</v>
      </c>
      <c r="Z6" s="16">
        <f>X6/$X$7</f>
        <v>1</v>
      </c>
      <c r="AA6" s="13">
        <v>1</v>
      </c>
      <c r="AB6" s="13"/>
      <c r="AC6" s="13"/>
      <c r="AD6" s="13"/>
      <c r="AE6" s="13"/>
      <c r="AF6" s="13"/>
    </row>
    <row r="7" spans="1:32" s="12" customFormat="1" ht="50.25" customHeight="1">
      <c r="A7" s="27" t="s">
        <v>14</v>
      </c>
      <c r="B7" s="28"/>
      <c r="C7" s="8" t="s">
        <v>13</v>
      </c>
      <c r="D7" s="8">
        <f>COUNTA(D6:D6)</f>
        <v>1</v>
      </c>
      <c r="E7" s="9">
        <f t="shared" ref="E7:Z7" si="0">SUM(E6:E6)</f>
        <v>39460.6777</v>
      </c>
      <c r="F7" s="9">
        <f t="shared" si="0"/>
        <v>32456.587874399997</v>
      </c>
      <c r="G7" s="9">
        <f t="shared" si="0"/>
        <v>39855.284477000001</v>
      </c>
      <c r="H7" s="9">
        <f t="shared" si="0"/>
        <v>32781.153753143997</v>
      </c>
      <c r="I7" s="10">
        <f t="shared" si="0"/>
        <v>1</v>
      </c>
      <c r="J7" s="10">
        <f t="shared" si="0"/>
        <v>1</v>
      </c>
      <c r="K7" s="9">
        <f t="shared" si="0"/>
        <v>40253.837321769999</v>
      </c>
      <c r="L7" s="9">
        <f t="shared" si="0"/>
        <v>33108.965290675435</v>
      </c>
      <c r="M7" s="10">
        <f t="shared" si="0"/>
        <v>1</v>
      </c>
      <c r="N7" s="10">
        <f t="shared" si="0"/>
        <v>1</v>
      </c>
      <c r="O7" s="9">
        <f t="shared" si="0"/>
        <v>24393.825416992619</v>
      </c>
      <c r="P7" s="9">
        <f t="shared" si="0"/>
        <v>20064.032966149312</v>
      </c>
      <c r="Q7" s="10">
        <f t="shared" si="0"/>
        <v>1</v>
      </c>
      <c r="R7" s="10">
        <f t="shared" si="0"/>
        <v>1</v>
      </c>
      <c r="S7" s="9">
        <f t="shared" si="0"/>
        <v>24637.763671162546</v>
      </c>
      <c r="T7" s="9">
        <f t="shared" si="0"/>
        <v>20264.673295810804</v>
      </c>
      <c r="U7" s="10">
        <f t="shared" si="0"/>
        <v>1</v>
      </c>
      <c r="V7" s="10">
        <f t="shared" si="0"/>
        <v>1</v>
      </c>
      <c r="W7" s="9">
        <f t="shared" si="0"/>
        <v>24884.141307874172</v>
      </c>
      <c r="X7" s="9">
        <f t="shared" si="0"/>
        <v>20467.320028768911</v>
      </c>
      <c r="Y7" s="10">
        <f t="shared" si="0"/>
        <v>1</v>
      </c>
      <c r="Z7" s="10">
        <f t="shared" si="0"/>
        <v>1</v>
      </c>
      <c r="AA7" s="8">
        <v>1</v>
      </c>
      <c r="AB7" s="11"/>
      <c r="AC7" s="11"/>
      <c r="AD7" s="11"/>
      <c r="AE7" s="11"/>
      <c r="AF7" s="11"/>
    </row>
    <row r="8" spans="1:32" s="2" customFormat="1">
      <c r="A8" s="1"/>
      <c r="D8" s="1"/>
    </row>
    <row r="9" spans="1:32" ht="66" customHeight="1">
      <c r="A9" s="24" t="s">
        <v>25</v>
      </c>
      <c r="B9" s="24"/>
      <c r="E9" s="6" t="s">
        <v>23</v>
      </c>
      <c r="F9" s="7">
        <v>0.01</v>
      </c>
    </row>
    <row r="10" spans="1:32" ht="51" customHeight="1">
      <c r="A10" s="24"/>
      <c r="B10" s="24"/>
      <c r="E10" s="20"/>
      <c r="F10" s="21"/>
    </row>
    <row r="11" spans="1:32">
      <c r="A11" s="24"/>
      <c r="B11" s="24"/>
    </row>
    <row r="12" spans="1:32">
      <c r="A12" s="24"/>
      <c r="B12" s="24"/>
    </row>
    <row r="13" spans="1:32">
      <c r="A13" s="24"/>
      <c r="B13" s="24"/>
    </row>
    <row r="14" spans="1:32">
      <c r="A14" s="24"/>
      <c r="B14" s="24"/>
    </row>
  </sheetData>
  <mergeCells count="14">
    <mergeCell ref="D4:D5"/>
    <mergeCell ref="A9:B14"/>
    <mergeCell ref="AB4:AF4"/>
    <mergeCell ref="A2:K3"/>
    <mergeCell ref="A7:B7"/>
    <mergeCell ref="E4:F4"/>
    <mergeCell ref="G4:J4"/>
    <mergeCell ref="K4:N4"/>
    <mergeCell ref="O4:R4"/>
    <mergeCell ref="S4:V4"/>
    <mergeCell ref="W4:Z4"/>
    <mergeCell ref="A4:A5"/>
    <mergeCell ref="B4:B5"/>
    <mergeCell ref="C4:C5"/>
  </mergeCells>
  <pageMargins left="0.7" right="0.7" top="0.75" bottom="0.75" header="0.3" footer="0.3"/>
  <pageSetup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CARGAS-AMBICÁ-2024-2028</vt:lpstr>
      <vt:lpstr>'CARGAS-AMBICÁ-2024-2028'!Área_de_impresión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</cp:lastModifiedBy>
  <dcterms:created xsi:type="dcterms:W3CDTF">2018-09-27T07:22:44Z</dcterms:created>
  <dcterms:modified xsi:type="dcterms:W3CDTF">2023-11-06T22:45:52Z</dcterms:modified>
</cp:coreProperties>
</file>