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0" yWindow="0" windowWidth="20496" windowHeight="7752" tabRatio="722"/>
  </bookViews>
  <sheets>
    <sheet name="CARGAS-Q.MAJO-2024-2028 " sheetId="11" r:id="rId1"/>
  </sheets>
  <definedNames>
    <definedName name="_xlnm.Print_Area" localSheetId="0">'CARGAS-Q.MAJO-2024-2028 '!$A$1:$D$10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0" i="11" l="1"/>
  <c r="G6" i="11" l="1"/>
  <c r="K6" i="11" s="1"/>
  <c r="O6" i="11" s="1"/>
  <c r="S6" i="11" s="1"/>
  <c r="W6" i="11" s="1"/>
  <c r="H6" i="11"/>
  <c r="L6" i="11" s="1"/>
  <c r="P6" i="11" s="1"/>
  <c r="T6" i="11" s="1"/>
  <c r="X6" i="11" s="1"/>
  <c r="G8" i="11"/>
  <c r="K8" i="11" s="1"/>
  <c r="O8" i="11" s="1"/>
  <c r="S8" i="11" s="1"/>
  <c r="W8" i="11" s="1"/>
  <c r="H8" i="11"/>
  <c r="L8" i="11" s="1"/>
  <c r="P8" i="11" s="1"/>
  <c r="T8" i="11" s="1"/>
  <c r="X8" i="11" s="1"/>
  <c r="G9" i="11"/>
  <c r="K9" i="11" s="1"/>
  <c r="O9" i="11" s="1"/>
  <c r="S9" i="11" s="1"/>
  <c r="W9" i="11" s="1"/>
  <c r="H9" i="11"/>
  <c r="L9" i="11" s="1"/>
  <c r="P9" i="11" s="1"/>
  <c r="T9" i="11" s="1"/>
  <c r="X9" i="11" s="1"/>
  <c r="G5" i="11"/>
  <c r="K5" i="11" s="1"/>
  <c r="O5" i="11" s="1"/>
  <c r="S5" i="11" s="1"/>
  <c r="W5" i="11" s="1"/>
  <c r="H5" i="11"/>
  <c r="L5" i="11" s="1"/>
  <c r="P5" i="11" s="1"/>
  <c r="T5" i="11" s="1"/>
  <c r="X5" i="11" s="1"/>
  <c r="AB10" i="11"/>
  <c r="AC10" i="11"/>
  <c r="AD10" i="11"/>
  <c r="AE10" i="11"/>
  <c r="AF10" i="11"/>
  <c r="H4" i="11"/>
  <c r="L4" i="11" s="1"/>
  <c r="P4" i="11" s="1"/>
  <c r="T4" i="11" s="1"/>
  <c r="X4" i="11" s="1"/>
  <c r="G4" i="11"/>
  <c r="K4" i="11" s="1"/>
  <c r="O4" i="11" s="1"/>
  <c r="S4" i="11" s="1"/>
  <c r="W4" i="11" s="1"/>
  <c r="F10" i="11"/>
  <c r="E10" i="11"/>
  <c r="P10" i="11" l="1"/>
  <c r="X10" i="11"/>
  <c r="T10" i="11"/>
  <c r="V5" i="11" s="1"/>
  <c r="K10" i="11"/>
  <c r="L10" i="11"/>
  <c r="H10" i="11"/>
  <c r="G10" i="11"/>
  <c r="O10" i="11" l="1"/>
  <c r="Q7" i="11" s="1"/>
  <c r="R7" i="11"/>
  <c r="V7" i="11"/>
  <c r="V4" i="11"/>
  <c r="R9" i="11"/>
  <c r="Z9" i="11"/>
  <c r="Z6" i="11"/>
  <c r="V9" i="11"/>
  <c r="R8" i="11"/>
  <c r="R5" i="11"/>
  <c r="R6" i="11"/>
  <c r="R4" i="11"/>
  <c r="Z4" i="11"/>
  <c r="Z7" i="11"/>
  <c r="Z5" i="11"/>
  <c r="Z8" i="11"/>
  <c r="V8" i="11"/>
  <c r="V6" i="11"/>
  <c r="M8" i="11"/>
  <c r="M9" i="11"/>
  <c r="M7" i="11"/>
  <c r="M4" i="11"/>
  <c r="M5" i="11"/>
  <c r="M6" i="11"/>
  <c r="N8" i="11"/>
  <c r="N9" i="11"/>
  <c r="N7" i="11"/>
  <c r="N5" i="11"/>
  <c r="N4" i="11"/>
  <c r="N6" i="11"/>
  <c r="J7" i="11"/>
  <c r="J5" i="11"/>
  <c r="J8" i="11"/>
  <c r="J6" i="11"/>
  <c r="J4" i="11"/>
  <c r="J9" i="11"/>
  <c r="I5" i="11"/>
  <c r="I8" i="11"/>
  <c r="I9" i="11"/>
  <c r="I4" i="11"/>
  <c r="I7" i="11"/>
  <c r="I6" i="11"/>
  <c r="Q9" i="11"/>
  <c r="Q6" i="11"/>
  <c r="Q4" i="11" l="1"/>
  <c r="Q8" i="11"/>
  <c r="Q5" i="11"/>
  <c r="S10" i="11"/>
  <c r="R10" i="11"/>
  <c r="V10" i="11"/>
  <c r="N10" i="11"/>
  <c r="Z10" i="11"/>
  <c r="M10" i="11"/>
  <c r="J10" i="11"/>
  <c r="I10" i="11"/>
  <c r="Q10" i="11"/>
  <c r="U8" i="11" l="1"/>
  <c r="U5" i="11"/>
  <c r="U4" i="11"/>
  <c r="U6" i="11"/>
  <c r="U9" i="11"/>
  <c r="U7" i="11"/>
  <c r="W10" i="11"/>
  <c r="D10" i="11"/>
  <c r="U10" i="11" l="1"/>
  <c r="Y9" i="11"/>
  <c r="Y8" i="11"/>
  <c r="Y5" i="11"/>
  <c r="Y6" i="11"/>
  <c r="Y4" i="11"/>
  <c r="Y7" i="11"/>
  <c r="Y10" i="11" l="1"/>
</calcChain>
</file>

<file path=xl/sharedStrings.xml><?xml version="1.0" encoding="utf-8"?>
<sst xmlns="http://schemas.openxmlformats.org/spreadsheetml/2006/main" count="75" uniqueCount="31">
  <si>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</si>
  <si>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</si>
  <si>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</si>
  <si>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</si>
  <si>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</si>
  <si>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</si>
  <si>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</si>
  <si>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</si>
  <si>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</si>
  <si>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</si>
  <si>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</si>
  <si>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</si>
  <si>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SUBTOTAL USUARIOS</t>
  </si>
  <si>
    <t>Carga contaminante Línea Base Kg- año</t>
  </si>
  <si>
    <t xml:space="preserve">PROYECCIÓN DE CARGA A VERTER EN EL AÑO 2024
</t>
  </si>
  <si>
    <t xml:space="preserve">PROYECCIÓN DE CARGA A VERTER EN EL AÑO 2028
</t>
  </si>
  <si>
    <t>Cm
SST(kg/año)</t>
  </si>
  <si>
    <t>Promedio Tasa Crecimiento Prestador</t>
  </si>
  <si>
    <t>BATALLÓN DE INFANTERIA No. 26 CACIQUE PIGOANZA - "BIPIG 26"</t>
  </si>
  <si>
    <t>PISCÍCOLA NUEVA YORK - SANTA HELENA</t>
  </si>
  <si>
    <t>SOCIEDAD AGROPECUARIA SAN FELIPE Y CIA S. EN C.SAN FELIPE</t>
  </si>
  <si>
    <t>ELVER VILLANUEVA MORENO "VILLA TRUCH"</t>
  </si>
  <si>
    <t>PISCICOLA PALACIO S.A.S - ALEJANDRO MENDEZ ARBOLEDA</t>
  </si>
  <si>
    <t xml:space="preserve">Variación Índice Producción Industrial junio 2023 </t>
  </si>
  <si>
    <t>LOMITAS GRANJA PECUARIA S.A.S -  JAIME TAMAYO MORALES</t>
  </si>
  <si>
    <t>QUEBRADA MAJO</t>
  </si>
  <si>
    <t>En relación con los Usuarios distintos al doméstico, para 2022 se evidencia para "Villa Truch" un caudal vertido superior al caudal otorgado en el Permiso de Vertimiento pese al cumplimiento de norma; por lo cual para el año 1 y siguientes del quinquenio, se proyecta la carga máxima a verter de conformidad con el caudal del permiso.Los usuarios resaltados en marrón, no tienen suficiencia de información respecto al monitoreo y la mayoría de los casos un solo dato.</t>
  </si>
  <si>
    <t>N.A</t>
  </si>
  <si>
    <t>PROYECCIÓN DE CARGA A VERTER EN EL AÑO 2025</t>
  </si>
  <si>
    <t>PROYECCIÓN DE CARGA A VERTER EN EL AÑO 2026</t>
  </si>
  <si>
    <t>PROYECCIÓN DE CARGA A VERTER EN EL AÑO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</si>
</sst>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_-* #,##0.00_-;\-* #,##0.00_-;_-* &quot;-&quot;_-;_-@_-"/>
    <numFmt numFmtId="166"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4"/>
      <color theme="1"/>
      <name val="Arial"/>
      <family val="2"/>
    </font>
    <font>
      <sz val="10"/>
      <name val="Arial"/>
      <family val="2"/>
    </font>
    <font>
      <sz val="12"/>
      <color theme="1"/>
      <name val="Calibri "/>
    </font>
    <font>
      <b/>
      <sz val="12"/>
      <color rgb="FF000099"/>
      <name val="Arial"/>
      <family val="2"/>
    </font>
    <font>
      <sz val="12"/>
      <color rgb="FF000099"/>
      <name val="Arial"/>
      <family val="2"/>
    </font>
    <font>
      <b/>
      <sz val="11"/>
      <color theme="1"/>
      <name val="Arial"/>
      <family val="2"/>
    </font>
    <font>
      <sz val="11"/>
      <color theme="1"/>
      <name val="Arial"/>
      <family val="2"/>
    </font>
    <font>
      <b/>
      <sz val="11"/>
      <color rgb="FF000066"/>
      <name val="Arial"/>
      <family val="2"/>
    </font>
    <font>
      <sz val="11"/>
      <name val="Arial"/>
      <family val="2"/>
    </font>
    <font>
      <sz val="12"/>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1" fillId="0" borderId="0" applyFont="0" applyFill="0" applyBorder="0" applyAlignment="0" applyProtection="0"/>
    <xf numFmtId="0" fontId="6" fillId="0" borderId="0"/>
  </cellStyleXfs>
  <cellXfs count="44">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4" fillId="0" borderId="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3" borderId="0" xfId="2" applyFont="1" applyFill="1" applyAlignment="1">
      <alignment horizontal="center" vertical="center"/>
    </xf>
    <xf numFmtId="0" fontId="7" fillId="0" borderId="1" xfId="2" applyFont="1" applyBorder="1" applyAlignment="1">
      <alignment horizontal="center" vertical="center" wrapText="1"/>
    </xf>
    <xf numFmtId="166" fontId="7" fillId="0" borderId="1" xfId="8" applyNumberFormat="1" applyFont="1" applyBorder="1" applyAlignment="1">
      <alignment horizontal="center" vertical="center"/>
    </xf>
    <xf numFmtId="165" fontId="4" fillId="0" borderId="1" xfId="1" applyNumberFormat="1" applyFont="1" applyFill="1" applyBorder="1" applyAlignment="1">
      <alignment vertical="center"/>
    </xf>
    <xf numFmtId="43" fontId="4" fillId="0" borderId="1" xfId="2" applyNumberFormat="1" applyFont="1" applyFill="1" applyBorder="1" applyAlignment="1">
      <alignment vertical="center"/>
    </xf>
    <xf numFmtId="9" fontId="4" fillId="0" borderId="1" xfId="8" applyFont="1" applyFill="1" applyBorder="1" applyAlignment="1">
      <alignment horizontal="center" vertical="center"/>
    </xf>
    <xf numFmtId="9" fontId="4" fillId="0" borderId="1" xfId="8" applyNumberFormat="1" applyFont="1" applyFill="1" applyBorder="1" applyAlignment="1">
      <alignment horizontal="center" vertical="center"/>
    </xf>
    <xf numFmtId="10" fontId="4" fillId="0" borderId="1" xfId="8" applyNumberFormat="1" applyFont="1" applyFill="1" applyBorder="1" applyAlignment="1">
      <alignment horizontal="center" vertical="center"/>
    </xf>
    <xf numFmtId="0" fontId="7" fillId="0" borderId="1" xfId="2" applyFont="1" applyFill="1" applyBorder="1" applyAlignment="1">
      <alignment horizontal="center" vertical="center" wrapText="1"/>
    </xf>
    <xf numFmtId="166" fontId="7" fillId="0" borderId="1" xfId="8" applyNumberFormat="1" applyFont="1" applyFill="1" applyBorder="1" applyAlignment="1">
      <alignment horizontal="center" vertical="center"/>
    </xf>
    <xf numFmtId="0" fontId="8" fillId="2" borderId="1" xfId="2" applyNumberFormat="1" applyFont="1" applyFill="1" applyBorder="1" applyAlignment="1">
      <alignment horizontal="center" vertical="center" wrapText="1"/>
    </xf>
    <xf numFmtId="0" fontId="8" fillId="2" borderId="1" xfId="2" applyNumberFormat="1" applyFont="1" applyFill="1" applyBorder="1" applyAlignment="1">
      <alignment horizontal="center" vertical="center"/>
    </xf>
    <xf numFmtId="165" fontId="8" fillId="2" borderId="1" xfId="2" applyNumberFormat="1" applyFont="1" applyFill="1" applyBorder="1" applyAlignment="1">
      <alignment vertical="center"/>
    </xf>
    <xf numFmtId="165" fontId="8" fillId="2" borderId="1" xfId="2" applyNumberFormat="1" applyFont="1" applyFill="1" applyBorder="1" applyAlignment="1">
      <alignment horizontal="center" vertical="center"/>
    </xf>
    <xf numFmtId="9" fontId="8" fillId="2" borderId="1" xfId="8" applyFont="1" applyFill="1" applyBorder="1" applyAlignment="1">
      <alignment horizontal="center" vertical="center"/>
    </xf>
    <xf numFmtId="0" fontId="9" fillId="2" borderId="1" xfId="2" applyNumberFormat="1" applyFont="1" applyFill="1" applyBorder="1" applyAlignment="1">
      <alignment horizontal="center" vertical="center"/>
    </xf>
    <xf numFmtId="0" fontId="9" fillId="2" borderId="0" xfId="2" applyNumberFormat="1" applyFont="1" applyFill="1" applyBorder="1" applyAlignment="1">
      <alignment vertical="center"/>
    </xf>
    <xf numFmtId="0" fontId="10" fillId="0" borderId="1" xfId="2" applyNumberFormat="1" applyFont="1" applyFill="1" applyBorder="1" applyAlignment="1">
      <alignment horizontal="center" vertical="center"/>
    </xf>
    <xf numFmtId="165" fontId="10" fillId="0" borderId="1" xfId="1" applyNumberFormat="1" applyFont="1" applyFill="1" applyBorder="1" applyAlignment="1">
      <alignment vertical="center"/>
    </xf>
    <xf numFmtId="43" fontId="10" fillId="0" borderId="1" xfId="2" applyNumberFormat="1" applyFont="1" applyFill="1" applyBorder="1" applyAlignment="1">
      <alignment vertical="center"/>
    </xf>
    <xf numFmtId="9" fontId="10" fillId="0" borderId="1" xfId="8" applyFont="1" applyFill="1" applyBorder="1" applyAlignment="1">
      <alignment horizontal="center" vertical="center"/>
    </xf>
    <xf numFmtId="0" fontId="11" fillId="0" borderId="0" xfId="2" applyNumberFormat="1" applyFont="1" applyFill="1" applyBorder="1" applyAlignment="1">
      <alignment vertical="center"/>
    </xf>
    <xf numFmtId="10" fontId="10" fillId="0" borderId="1" xfId="8"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xf>
    <xf numFmtId="0" fontId="13" fillId="0" borderId="1" xfId="7" applyFont="1" applyFill="1" applyBorder="1" applyAlignment="1">
      <alignment horizontal="left" vertical="center" wrapText="1"/>
    </xf>
    <xf numFmtId="0" fontId="3" fillId="0" borderId="1" xfId="2" applyNumberFormat="1" applyFont="1" applyFill="1" applyBorder="1" applyAlignment="1">
      <alignment horizontal="center" vertical="center"/>
    </xf>
    <xf numFmtId="0" fontId="14" fillId="0" borderId="1" xfId="7" applyFont="1" applyFill="1" applyBorder="1" applyAlignment="1">
      <alignment horizontal="left" vertical="center" wrapText="1"/>
    </xf>
    <xf numFmtId="0" fontId="7" fillId="0" borderId="0" xfId="2" applyFont="1" applyBorder="1" applyAlignment="1">
      <alignment horizontal="center" vertical="center" wrapText="1"/>
    </xf>
    <xf numFmtId="9" fontId="7" fillId="0" borderId="0" xfId="8" applyNumberFormat="1" applyFont="1" applyBorder="1" applyAlignment="1">
      <alignment horizontal="center" vertical="center"/>
    </xf>
    <xf numFmtId="0" fontId="12" fillId="0" borderId="1"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7" fillId="4" borderId="0" xfId="2" applyFont="1" applyFill="1" applyAlignment="1">
      <alignment horizontal="center" vertical="center" wrapText="1"/>
    </xf>
    <xf numFmtId="0" fontId="4" fillId="0" borderId="4" xfId="2" applyNumberFormat="1" applyFont="1" applyFill="1" applyBorder="1" applyAlignment="1">
      <alignment horizontal="center" vertical="center" wrapText="1"/>
    </xf>
    <xf numFmtId="0" fontId="8" fillId="2" borderId="2" xfId="2" applyNumberFormat="1" applyFont="1" applyFill="1" applyBorder="1" applyAlignment="1">
      <alignment horizontal="center" vertical="center" wrapText="1"/>
    </xf>
    <xf numFmtId="0" fontId="8" fillId="2" borderId="3" xfId="2" applyNumberFormat="1" applyFont="1" applyFill="1" applyBorder="1" applyAlignment="1">
      <alignment horizontal="center" vertical="center" wrapText="1"/>
    </xf>
    <xf numFmtId="0" fontId="12" fillId="0" borderId="1" xfId="2" applyNumberFormat="1" applyFont="1" applyFill="1" applyBorder="1" applyAlignment="1">
      <alignment horizontal="center" vertical="top" wrapText="1"/>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tabSelected="1" zoomScale="70" zoomScaleNormal="70" zoomScaleSheetLayoutView="70" workbookViewId="0">
      <pane xSplit="6" ySplit="5" topLeftCell="W6" activePane="bottomRight" state="frozen"/>
      <selection pane="topRight" activeCell="H1" sqref="H1"/>
      <selection pane="bottomLeft" activeCell="A9" sqref="A9"/>
      <selection pane="bottomRight" activeCell="B6" sqref="B6:B9"/>
    </sheetView>
  </sheetViews>
  <sheetFormatPr baseColWidth="10" defaultColWidth="10" defaultRowHeight="15"/>
  <cols>
    <col min="1" max="1" width="7.5" style="5" customWidth="1"/>
    <col min="2" max="2" width="62" style="6" customWidth="1"/>
    <col min="3" max="3" width="17.296875" style="7" customWidth="1"/>
    <col min="4" max="4" width="13.69921875" style="5" customWidth="1"/>
    <col min="5" max="5" width="24.09765625" style="6" customWidth="1"/>
    <col min="6" max="6" width="13.5" style="6" customWidth="1"/>
    <col min="7" max="7" width="14.09765625" style="6" customWidth="1"/>
    <col min="8" max="8" width="14.8984375" style="6" customWidth="1"/>
    <col min="9" max="9" width="13.69921875" style="6" customWidth="1"/>
    <col min="10" max="10" width="14" style="6" customWidth="1"/>
    <col min="11" max="22" width="17.8984375" style="6" customWidth="1"/>
    <col min="23" max="23" width="14.5" style="6" customWidth="1"/>
    <col min="24" max="24" width="14" style="6" customWidth="1"/>
    <col min="25" max="25" width="15.59765625" style="6" customWidth="1"/>
    <col min="26" max="26" width="17.8984375" style="6" customWidth="1"/>
    <col min="27" max="27" width="28.09765625" style="6" customWidth="1"/>
    <col min="28" max="28" width="16.09765625" style="6" customWidth="1"/>
    <col min="29" max="32" width="14.09765625" style="6" customWidth="1"/>
    <col min="33" max="16384" width="10" style="6"/>
  </cols>
  <sheetData>
    <row r="1" spans="1:32" s="2" customFormat="1" ht="31.5" customHeight="1">
      <c r="A1" s="1"/>
      <c r="C1" s="1"/>
      <c r="D1" s="1"/>
    </row>
    <row r="2" spans="1:32" s="28" customFormat="1" ht="31.8" customHeight="1">
      <c r="A2" s="37" t="s">
        <v>0</v>
      </c>
      <c r="B2" s="37" t="s">
        <v>1</v>
      </c>
      <c r="C2" s="37" t="s">
        <v>2</v>
      </c>
      <c r="D2" s="38" t="s">
        <v>3</v>
      </c>
      <c r="E2" s="38" t="s">
        <v>13</v>
      </c>
      <c r="F2" s="38"/>
      <c r="G2" s="43" t="s">
        <v>14</v>
      </c>
      <c r="H2" s="43"/>
      <c r="I2" s="43"/>
      <c r="J2" s="43"/>
      <c r="K2" s="38" t="s">
        <v>28</v>
      </c>
      <c r="L2" s="38"/>
      <c r="M2" s="38"/>
      <c r="N2" s="38"/>
      <c r="O2" s="38" t="s">
        <v>29</v>
      </c>
      <c r="P2" s="38"/>
      <c r="Q2" s="38"/>
      <c r="R2" s="38"/>
      <c r="S2" s="38" t="s">
        <v>30</v>
      </c>
      <c r="T2" s="38"/>
      <c r="U2" s="38"/>
      <c r="V2" s="38"/>
      <c r="W2" s="38" t="s">
        <v>15</v>
      </c>
      <c r="X2" s="38"/>
      <c r="Y2" s="38"/>
      <c r="Z2" s="38"/>
      <c r="AA2" s="30" t="s">
        <v>4</v>
      </c>
      <c r="AB2" s="38" t="s">
        <v>5</v>
      </c>
      <c r="AC2" s="38"/>
      <c r="AD2" s="38"/>
      <c r="AE2" s="38"/>
      <c r="AF2" s="38"/>
    </row>
    <row r="3" spans="1:32" s="28" customFormat="1" ht="46.2" customHeight="1">
      <c r="A3" s="37"/>
      <c r="B3" s="37"/>
      <c r="C3" s="37"/>
      <c r="D3" s="38"/>
      <c r="E3" s="30" t="s">
        <v>6</v>
      </c>
      <c r="F3" s="30" t="s">
        <v>8</v>
      </c>
      <c r="G3" s="30" t="s">
        <v>7</v>
      </c>
      <c r="H3" s="30" t="s">
        <v>9</v>
      </c>
      <c r="I3" s="30" t="s">
        <v>10</v>
      </c>
      <c r="J3" s="30" t="s">
        <v>11</v>
      </c>
      <c r="K3" s="30" t="s">
        <v>7</v>
      </c>
      <c r="L3" s="30" t="s">
        <v>9</v>
      </c>
      <c r="M3" s="30" t="s">
        <v>10</v>
      </c>
      <c r="N3" s="30" t="s">
        <v>11</v>
      </c>
      <c r="O3" s="30" t="s">
        <v>7</v>
      </c>
      <c r="P3" s="30" t="s">
        <v>9</v>
      </c>
      <c r="Q3" s="30" t="s">
        <v>10</v>
      </c>
      <c r="R3" s="30" t="s">
        <v>11</v>
      </c>
      <c r="S3" s="30" t="s">
        <v>6</v>
      </c>
      <c r="T3" s="30" t="s">
        <v>16</v>
      </c>
      <c r="U3" s="30" t="s">
        <v>10</v>
      </c>
      <c r="V3" s="30" t="s">
        <v>11</v>
      </c>
      <c r="W3" s="30" t="s">
        <v>6</v>
      </c>
      <c r="X3" s="30" t="s">
        <v>7</v>
      </c>
      <c r="Y3" s="30" t="s">
        <v>10</v>
      </c>
      <c r="Z3" s="30" t="s">
        <v>11</v>
      </c>
      <c r="AA3" s="30">
        <v>2023</v>
      </c>
      <c r="AB3" s="30">
        <v>2024</v>
      </c>
      <c r="AC3" s="30">
        <v>2025</v>
      </c>
      <c r="AD3" s="30">
        <v>2026</v>
      </c>
      <c r="AE3" s="30">
        <v>2027</v>
      </c>
      <c r="AF3" s="30">
        <v>2028</v>
      </c>
    </row>
    <row r="4" spans="1:32" s="28" customFormat="1" ht="39" customHeight="1">
      <c r="A4" s="31">
        <v>1</v>
      </c>
      <c r="B4" s="32" t="s">
        <v>18</v>
      </c>
      <c r="C4" s="40"/>
      <c r="D4" s="24"/>
      <c r="E4" s="25">
        <v>82.857686399999992</v>
      </c>
      <c r="F4" s="25">
        <v>123.46344000000001</v>
      </c>
      <c r="G4" s="26">
        <f>E4*1.01</f>
        <v>83.68626326399999</v>
      </c>
      <c r="H4" s="26">
        <f>F4*1.01</f>
        <v>124.69807440000001</v>
      </c>
      <c r="I4" s="29">
        <f t="shared" ref="I4:J9" si="0">G4/G$10</f>
        <v>4.3891412801277639E-3</v>
      </c>
      <c r="J4" s="29">
        <f t="shared" si="0"/>
        <v>3.3092368344863339E-3</v>
      </c>
      <c r="K4" s="26">
        <f>G4*1.01</f>
        <v>84.523125896639996</v>
      </c>
      <c r="L4" s="26">
        <f>H4*1.01</f>
        <v>125.94505514400001</v>
      </c>
      <c r="M4" s="29">
        <f t="shared" ref="M4:M9" si="1">K4/$K$10</f>
        <v>4.3747433169039722E-3</v>
      </c>
      <c r="N4" s="29">
        <f t="shared" ref="N4:N9" si="2">L4/L$10</f>
        <v>3.2957063232194606E-3</v>
      </c>
      <c r="O4" s="26">
        <f>K4*1.01</f>
        <v>85.368357155606404</v>
      </c>
      <c r="P4" s="26">
        <f>L4*1.01</f>
        <v>127.20450569544001</v>
      </c>
      <c r="Q4" s="29">
        <f t="shared" ref="Q4:Q9" si="3">O4/$O$10</f>
        <v>4.3602986932690796E-3</v>
      </c>
      <c r="R4" s="29">
        <f t="shared" ref="R4:R9" si="4">P4/$P$10</f>
        <v>3.2821931330788436E-3</v>
      </c>
      <c r="S4" s="26">
        <f>O4*1.01</f>
        <v>86.222040727162465</v>
      </c>
      <c r="T4" s="26">
        <f>P4*1.01</f>
        <v>128.47655075239442</v>
      </c>
      <c r="U4" s="29">
        <f t="shared" ref="U4:U9" si="5">S4/$S$10</f>
        <v>4.3458092629392103E-3</v>
      </c>
      <c r="V4" s="29">
        <f t="shared" ref="V4:V9" si="6">T4/$T$10</f>
        <v>3.2686980005166527E-3</v>
      </c>
      <c r="W4" s="26">
        <f>S4*1.01</f>
        <v>87.084261134434087</v>
      </c>
      <c r="X4" s="26">
        <f>T4*1.01</f>
        <v>129.76131625991837</v>
      </c>
      <c r="Y4" s="29">
        <f t="shared" ref="Y4:Y9" si="7">W4/$W$10</f>
        <v>4.3312768570364412E-3</v>
      </c>
      <c r="Z4" s="29">
        <f t="shared" ref="Z4:Z9" si="8">X4/$X$10</f>
        <v>3.2552216465791548E-3</v>
      </c>
      <c r="AA4" s="24">
        <v>1</v>
      </c>
      <c r="AB4" s="24" t="s">
        <v>27</v>
      </c>
      <c r="AC4" s="24" t="s">
        <v>27</v>
      </c>
      <c r="AD4" s="24" t="s">
        <v>27</v>
      </c>
      <c r="AE4" s="24" t="s">
        <v>27</v>
      </c>
      <c r="AF4" s="24" t="s">
        <v>27</v>
      </c>
    </row>
    <row r="5" spans="1:32" s="28" customFormat="1" ht="34.5" customHeight="1">
      <c r="A5" s="31">
        <v>2</v>
      </c>
      <c r="B5" s="32" t="s">
        <v>19</v>
      </c>
      <c r="C5" s="40"/>
      <c r="D5" s="24"/>
      <c r="E5" s="25">
        <v>3170.2990127999997</v>
      </c>
      <c r="F5" s="25">
        <v>6998.2238399999997</v>
      </c>
      <c r="G5" s="26">
        <f>E5*1.015</f>
        <v>3217.8534979919996</v>
      </c>
      <c r="H5" s="26">
        <f>F5*1.015</f>
        <v>7103.1971975999986</v>
      </c>
      <c r="I5" s="29">
        <f t="shared" si="0"/>
        <v>0.16876860156708515</v>
      </c>
      <c r="J5" s="29">
        <f t="shared" si="0"/>
        <v>0.18850460940973451</v>
      </c>
      <c r="K5" s="26">
        <f t="shared" ref="K5:K6" si="9">G5*1.015</f>
        <v>3266.1213004618794</v>
      </c>
      <c r="L5" s="26">
        <f t="shared" ref="L5:L6" si="10">H5*1.015</f>
        <v>7209.7451555639982</v>
      </c>
      <c r="M5" s="29">
        <f t="shared" si="1"/>
        <v>0.16904772723226175</v>
      </c>
      <c r="N5" s="29">
        <f t="shared" si="2"/>
        <v>0.18866324422841083</v>
      </c>
      <c r="O5" s="26">
        <f t="shared" ref="O5:O6" si="11">K5*1.015</f>
        <v>3315.1131199688075</v>
      </c>
      <c r="P5" s="26">
        <f t="shared" ref="P5:P6" si="12">L5*1.015</f>
        <v>7317.8913328974577</v>
      </c>
      <c r="Q5" s="29">
        <f t="shared" si="3"/>
        <v>0.16932366847228095</v>
      </c>
      <c r="R5" s="29">
        <f t="shared" si="4"/>
        <v>0.1888198263901138</v>
      </c>
      <c r="S5" s="26">
        <f t="shared" ref="S5:S6" si="13">O5*1.015</f>
        <v>3364.8398167683395</v>
      </c>
      <c r="T5" s="26">
        <f t="shared" ref="T5:T6" si="14">P5*1.015</f>
        <v>7427.6597028909191</v>
      </c>
      <c r="U5" s="29">
        <f t="shared" si="5"/>
        <v>0.16959645028921086</v>
      </c>
      <c r="V5" s="29">
        <f t="shared" si="6"/>
        <v>0.18897437919351348</v>
      </c>
      <c r="W5" s="26">
        <f t="shared" ref="W5:W6" si="15">S5*1.015</f>
        <v>3415.3124140198643</v>
      </c>
      <c r="X5" s="26">
        <f t="shared" ref="X5:X6" si="16">T5*1.015</f>
        <v>7539.0745984342821</v>
      </c>
      <c r="Y5" s="27">
        <f t="shared" si="7"/>
        <v>0.16986609779645148</v>
      </c>
      <c r="Z5" s="27">
        <f t="shared" si="8"/>
        <v>0.1891269257691619</v>
      </c>
      <c r="AA5" s="24">
        <v>2</v>
      </c>
      <c r="AB5" s="24" t="s">
        <v>27</v>
      </c>
      <c r="AC5" s="24" t="s">
        <v>27</v>
      </c>
      <c r="AD5" s="24" t="s">
        <v>27</v>
      </c>
      <c r="AE5" s="24" t="s">
        <v>27</v>
      </c>
      <c r="AF5" s="24" t="s">
        <v>27</v>
      </c>
    </row>
    <row r="6" spans="1:32" s="2" customFormat="1" ht="41.4" customHeight="1">
      <c r="A6" s="33">
        <v>3</v>
      </c>
      <c r="B6" s="34" t="s">
        <v>20</v>
      </c>
      <c r="C6" s="40"/>
      <c r="D6" s="4"/>
      <c r="E6" s="10">
        <v>3295.5987239999995</v>
      </c>
      <c r="F6" s="10">
        <v>15168.027599999998</v>
      </c>
      <c r="G6" s="11">
        <f t="shared" ref="G6:G9" si="17">E6*1.015</f>
        <v>3345.0327048599993</v>
      </c>
      <c r="H6" s="11">
        <f t="shared" ref="H6:H9" si="18">F6*1.015</f>
        <v>15395.548013999996</v>
      </c>
      <c r="I6" s="14">
        <f t="shared" si="0"/>
        <v>0.17543884211871907</v>
      </c>
      <c r="J6" s="14">
        <f t="shared" si="0"/>
        <v>0.40856697122366881</v>
      </c>
      <c r="K6" s="11">
        <f t="shared" si="9"/>
        <v>3395.2081954328992</v>
      </c>
      <c r="L6" s="11">
        <f t="shared" si="10"/>
        <v>15626.481234209994</v>
      </c>
      <c r="M6" s="14">
        <f t="shared" si="1"/>
        <v>0.17572899966609162</v>
      </c>
      <c r="N6" s="13">
        <f t="shared" si="2"/>
        <v>0.4089107980807421</v>
      </c>
      <c r="O6" s="11">
        <f t="shared" si="11"/>
        <v>3446.1363183643925</v>
      </c>
      <c r="P6" s="11">
        <f t="shared" si="12"/>
        <v>15860.878452723142</v>
      </c>
      <c r="Q6" s="14">
        <f t="shared" si="3"/>
        <v>0.17601584693028804</v>
      </c>
      <c r="R6" s="14">
        <f t="shared" si="4"/>
        <v>0.40925017598643343</v>
      </c>
      <c r="S6" s="11">
        <f t="shared" si="13"/>
        <v>3497.8283631398581</v>
      </c>
      <c r="T6" s="11">
        <f t="shared" si="14"/>
        <v>16098.791629513988</v>
      </c>
      <c r="U6" s="14">
        <f t="shared" si="5"/>
        <v>0.17629940990153303</v>
      </c>
      <c r="V6" s="14">
        <f t="shared" si="6"/>
        <v>0.40958515543853735</v>
      </c>
      <c r="W6" s="11">
        <f t="shared" si="15"/>
        <v>3550.2957885869555</v>
      </c>
      <c r="X6" s="11">
        <f t="shared" si="16"/>
        <v>16340.273503956696</v>
      </c>
      <c r="Y6" s="12">
        <f t="shared" si="7"/>
        <v>0.17657971468578335</v>
      </c>
      <c r="Z6" s="12">
        <f t="shared" si="8"/>
        <v>0.40991578657046762</v>
      </c>
      <c r="AA6" s="3">
        <v>1</v>
      </c>
      <c r="AB6" s="24" t="s">
        <v>27</v>
      </c>
      <c r="AC6" s="24" t="s">
        <v>27</v>
      </c>
      <c r="AD6" s="24" t="s">
        <v>27</v>
      </c>
      <c r="AE6" s="24" t="s">
        <v>27</v>
      </c>
      <c r="AF6" s="24" t="s">
        <v>27</v>
      </c>
    </row>
    <row r="7" spans="1:32" s="2" customFormat="1" ht="30" customHeight="1">
      <c r="A7" s="33">
        <v>4</v>
      </c>
      <c r="B7" s="34" t="s">
        <v>21</v>
      </c>
      <c r="C7" s="40"/>
      <c r="D7" s="4"/>
      <c r="E7" s="10">
        <v>2973.8447999999994</v>
      </c>
      <c r="F7" s="10">
        <v>6885.3600000000006</v>
      </c>
      <c r="G7" s="11">
        <v>2102.4</v>
      </c>
      <c r="H7" s="11">
        <v>2102.4</v>
      </c>
      <c r="I7" s="14">
        <f t="shared" si="0"/>
        <v>0.11026577442262475</v>
      </c>
      <c r="J7" s="14">
        <f t="shared" si="0"/>
        <v>5.5793480006007763E-2</v>
      </c>
      <c r="K7" s="11">
        <v>2102.4</v>
      </c>
      <c r="L7" s="11">
        <v>2102.4</v>
      </c>
      <c r="M7" s="14">
        <f t="shared" si="1"/>
        <v>0.10881590395397969</v>
      </c>
      <c r="N7" s="14">
        <f t="shared" si="2"/>
        <v>5.5015204574839431E-2</v>
      </c>
      <c r="O7" s="11">
        <v>2102.4</v>
      </c>
      <c r="P7" s="11">
        <v>2102.4</v>
      </c>
      <c r="Q7" s="14">
        <f t="shared" si="3"/>
        <v>0.10738278535710209</v>
      </c>
      <c r="R7" s="14">
        <f t="shared" si="4"/>
        <v>5.4247157404207644E-2</v>
      </c>
      <c r="S7" s="11">
        <v>2102.4</v>
      </c>
      <c r="T7" s="11">
        <v>2102.4</v>
      </c>
      <c r="U7" s="14">
        <f t="shared" si="5"/>
        <v>0.10596628561964772</v>
      </c>
      <c r="V7" s="14">
        <f t="shared" si="6"/>
        <v>5.3489221465249648E-2</v>
      </c>
      <c r="W7" s="11">
        <v>2102.4</v>
      </c>
      <c r="X7" s="11">
        <v>2102.4</v>
      </c>
      <c r="Y7" s="12">
        <f t="shared" si="7"/>
        <v>0.1045662711678307</v>
      </c>
      <c r="Z7" s="12">
        <f t="shared" si="8"/>
        <v>5.2741280583649353E-2</v>
      </c>
      <c r="AA7" s="3">
        <v>1</v>
      </c>
      <c r="AB7" s="24" t="s">
        <v>27</v>
      </c>
      <c r="AC7" s="24" t="s">
        <v>27</v>
      </c>
      <c r="AD7" s="24" t="s">
        <v>27</v>
      </c>
      <c r="AE7" s="24" t="s">
        <v>27</v>
      </c>
      <c r="AF7" s="24" t="s">
        <v>27</v>
      </c>
    </row>
    <row r="8" spans="1:32" s="2" customFormat="1" ht="42" customHeight="1">
      <c r="A8" s="33">
        <v>5</v>
      </c>
      <c r="B8" s="34" t="s">
        <v>22</v>
      </c>
      <c r="C8" s="40"/>
      <c r="D8" s="4"/>
      <c r="E8" s="10">
        <v>2193.5390399999997</v>
      </c>
      <c r="F8" s="10">
        <v>5275.9727999999996</v>
      </c>
      <c r="G8" s="11">
        <f t="shared" si="17"/>
        <v>2226.4421255999996</v>
      </c>
      <c r="H8" s="11">
        <f t="shared" si="18"/>
        <v>5355.1123919999991</v>
      </c>
      <c r="I8" s="14">
        <f t="shared" si="0"/>
        <v>0.11677148268000319</v>
      </c>
      <c r="J8" s="14">
        <f t="shared" si="0"/>
        <v>0.1421139441462026</v>
      </c>
      <c r="K8" s="11">
        <f t="shared" ref="K8:K9" si="19">G8*1.015</f>
        <v>2259.8387574839994</v>
      </c>
      <c r="L8" s="11">
        <f t="shared" ref="L8:L9" si="20">H8*1.015</f>
        <v>5435.4390778799989</v>
      </c>
      <c r="M8" s="14">
        <f t="shared" si="1"/>
        <v>0.11696461053360904</v>
      </c>
      <c r="N8" s="14">
        <f t="shared" si="2"/>
        <v>0.14223353920454943</v>
      </c>
      <c r="O8" s="11">
        <f t="shared" ref="O8:O9" si="21">K8*1.015</f>
        <v>2293.7363388462591</v>
      </c>
      <c r="P8" s="11">
        <f t="shared" ref="P8:P9" si="22">L8*1.015</f>
        <v>5516.9706640481982</v>
      </c>
      <c r="Q8" s="14">
        <f t="shared" si="3"/>
        <v>0.11715553507425466</v>
      </c>
      <c r="R8" s="14">
        <f t="shared" si="4"/>
        <v>0.14235158676132922</v>
      </c>
      <c r="S8" s="11">
        <f t="shared" ref="S8:S9" si="23">O8*1.015</f>
        <v>2328.1423839289528</v>
      </c>
      <c r="T8" s="11">
        <f t="shared" ref="T8:T9" si="24">P8*1.015</f>
        <v>5599.725224008921</v>
      </c>
      <c r="U8" s="14">
        <f t="shared" si="5"/>
        <v>0.11734427360094317</v>
      </c>
      <c r="V8" s="14">
        <f t="shared" si="6"/>
        <v>0.14246810438144875</v>
      </c>
      <c r="W8" s="11">
        <f t="shared" ref="W8:W9" si="25">S8*1.015</f>
        <v>2363.0645196878868</v>
      </c>
      <c r="X8" s="11">
        <f t="shared" ref="X8:X9" si="26">T8*1.015</f>
        <v>5683.7211023690543</v>
      </c>
      <c r="Y8" s="12">
        <f t="shared" si="7"/>
        <v>0.11753084348970851</v>
      </c>
      <c r="Z8" s="12">
        <f t="shared" si="8"/>
        <v>0.14258310950307032</v>
      </c>
      <c r="AA8" s="3">
        <v>1</v>
      </c>
      <c r="AB8" s="24" t="s">
        <v>27</v>
      </c>
      <c r="AC8" s="24" t="s">
        <v>27</v>
      </c>
      <c r="AD8" s="24" t="s">
        <v>27</v>
      </c>
      <c r="AE8" s="24" t="s">
        <v>27</v>
      </c>
      <c r="AF8" s="24" t="s">
        <v>27</v>
      </c>
    </row>
    <row r="9" spans="1:32" s="2" customFormat="1" ht="39.75" customHeight="1">
      <c r="A9" s="33">
        <v>6</v>
      </c>
      <c r="B9" s="34" t="s">
        <v>24</v>
      </c>
      <c r="C9" s="40"/>
      <c r="D9" s="4"/>
      <c r="E9" s="10">
        <v>7971.670079999999</v>
      </c>
      <c r="F9" s="10">
        <v>7488.5385600000009</v>
      </c>
      <c r="G9" s="11">
        <f t="shared" si="17"/>
        <v>8091.2451311999985</v>
      </c>
      <c r="H9" s="11">
        <f t="shared" si="18"/>
        <v>7600.8666383999998</v>
      </c>
      <c r="I9" s="14">
        <f t="shared" si="0"/>
        <v>0.42436615793144017</v>
      </c>
      <c r="J9" s="14">
        <f t="shared" si="0"/>
        <v>0.20171175837990002</v>
      </c>
      <c r="K9" s="11">
        <f t="shared" si="19"/>
        <v>8212.6138081679983</v>
      </c>
      <c r="L9" s="11">
        <f t="shared" si="20"/>
        <v>7714.8796379759988</v>
      </c>
      <c r="M9" s="14">
        <f t="shared" si="1"/>
        <v>0.42506801529715382</v>
      </c>
      <c r="N9" s="14">
        <f t="shared" si="2"/>
        <v>0.20188150758823856</v>
      </c>
      <c r="O9" s="11">
        <f t="shared" si="21"/>
        <v>8335.8030152905176</v>
      </c>
      <c r="P9" s="11">
        <f t="shared" si="22"/>
        <v>7830.6028325456382</v>
      </c>
      <c r="Q9" s="14">
        <f t="shared" si="3"/>
        <v>0.42576186547280537</v>
      </c>
      <c r="R9" s="14">
        <f t="shared" si="4"/>
        <v>0.20204906032483705</v>
      </c>
      <c r="S9" s="11">
        <f t="shared" si="23"/>
        <v>8460.8400605198749</v>
      </c>
      <c r="T9" s="11">
        <f t="shared" si="24"/>
        <v>7948.0618750338217</v>
      </c>
      <c r="U9" s="13">
        <f t="shared" si="5"/>
        <v>0.42644777132572609</v>
      </c>
      <c r="V9" s="13">
        <f t="shared" si="6"/>
        <v>0.20221444152073412</v>
      </c>
      <c r="W9" s="11">
        <f t="shared" si="25"/>
        <v>8587.7526614276721</v>
      </c>
      <c r="X9" s="11">
        <f t="shared" si="26"/>
        <v>8067.2828031593281</v>
      </c>
      <c r="Y9" s="12">
        <f t="shared" si="7"/>
        <v>0.42712579600318956</v>
      </c>
      <c r="Z9" s="12">
        <f t="shared" si="8"/>
        <v>0.20237767592707159</v>
      </c>
      <c r="AA9" s="3">
        <v>1</v>
      </c>
      <c r="AB9" s="24" t="s">
        <v>27</v>
      </c>
      <c r="AC9" s="24" t="s">
        <v>27</v>
      </c>
      <c r="AD9" s="24" t="s">
        <v>27</v>
      </c>
      <c r="AE9" s="24" t="s">
        <v>27</v>
      </c>
      <c r="AF9" s="24" t="s">
        <v>27</v>
      </c>
    </row>
    <row r="10" spans="1:32" s="23" customFormat="1" ht="45.75" customHeight="1">
      <c r="A10" s="41" t="s">
        <v>25</v>
      </c>
      <c r="B10" s="42"/>
      <c r="C10" s="17" t="s">
        <v>12</v>
      </c>
      <c r="D10" s="18">
        <f>COUNTA(D4:D9)</f>
        <v>0</v>
      </c>
      <c r="E10" s="19">
        <f t="shared" ref="E10:AF10" si="27">SUM(E4:E9)</f>
        <v>19687.809343199999</v>
      </c>
      <c r="F10" s="20">
        <f t="shared" si="27"/>
        <v>41939.586240000004</v>
      </c>
      <c r="G10" s="20">
        <f t="shared" si="27"/>
        <v>19066.659722915996</v>
      </c>
      <c r="H10" s="20">
        <f t="shared" si="27"/>
        <v>37681.822316399994</v>
      </c>
      <c r="I10" s="21">
        <f t="shared" si="27"/>
        <v>1</v>
      </c>
      <c r="J10" s="21">
        <f t="shared" si="27"/>
        <v>1</v>
      </c>
      <c r="K10" s="20">
        <f t="shared" si="27"/>
        <v>19320.705187443418</v>
      </c>
      <c r="L10" s="20">
        <f t="shared" si="27"/>
        <v>38214.890160773997</v>
      </c>
      <c r="M10" s="21">
        <f t="shared" si="27"/>
        <v>1</v>
      </c>
      <c r="N10" s="21">
        <f t="shared" si="27"/>
        <v>0.99999999999999978</v>
      </c>
      <c r="O10" s="20">
        <f t="shared" si="27"/>
        <v>19578.55714962558</v>
      </c>
      <c r="P10" s="20">
        <f t="shared" si="27"/>
        <v>38755.947787909878</v>
      </c>
      <c r="Q10" s="21">
        <f t="shared" si="27"/>
        <v>1.0000000000000002</v>
      </c>
      <c r="R10" s="21">
        <f t="shared" si="27"/>
        <v>0.99999999999999989</v>
      </c>
      <c r="S10" s="20">
        <f t="shared" si="27"/>
        <v>19840.272665084187</v>
      </c>
      <c r="T10" s="20">
        <f t="shared" si="27"/>
        <v>39305.114982200044</v>
      </c>
      <c r="U10" s="21">
        <f t="shared" si="27"/>
        <v>1</v>
      </c>
      <c r="V10" s="21">
        <f t="shared" si="27"/>
        <v>0.99999999999999989</v>
      </c>
      <c r="W10" s="20">
        <f t="shared" si="27"/>
        <v>20105.909644856813</v>
      </c>
      <c r="X10" s="20">
        <f t="shared" si="27"/>
        <v>39862.513324179279</v>
      </c>
      <c r="Y10" s="21">
        <f t="shared" si="27"/>
        <v>1</v>
      </c>
      <c r="Z10" s="21">
        <f t="shared" si="27"/>
        <v>0.99999999999999989</v>
      </c>
      <c r="AA10" s="22">
        <f t="shared" si="27"/>
        <v>7</v>
      </c>
      <c r="AB10" s="18">
        <f t="shared" si="27"/>
        <v>0</v>
      </c>
      <c r="AC10" s="18">
        <f t="shared" si="27"/>
        <v>0</v>
      </c>
      <c r="AD10" s="18">
        <f t="shared" si="27"/>
        <v>0</v>
      </c>
      <c r="AE10" s="18">
        <f t="shared" si="27"/>
        <v>0</v>
      </c>
      <c r="AF10" s="18">
        <f t="shared" si="27"/>
        <v>0</v>
      </c>
    </row>
    <row r="11" spans="1:32" s="2" customFormat="1">
      <c r="A11" s="1"/>
      <c r="C11" s="5"/>
      <c r="D11" s="1"/>
    </row>
    <row r="12" spans="1:32" s="2" customFormat="1">
      <c r="A12" s="1"/>
      <c r="C12" s="5"/>
      <c r="D12" s="1"/>
    </row>
    <row r="13" spans="1:32" s="2" customFormat="1">
      <c r="A13" s="1"/>
      <c r="C13" s="5"/>
      <c r="D13" s="1"/>
    </row>
    <row r="14" spans="1:32">
      <c r="C14" s="5"/>
    </row>
    <row r="15" spans="1:32" ht="88.8" customHeight="1">
      <c r="A15" s="39" t="s">
        <v>26</v>
      </c>
      <c r="B15" s="39"/>
      <c r="C15" s="5"/>
      <c r="E15" s="15" t="s">
        <v>17</v>
      </c>
      <c r="F15" s="16">
        <v>0.01</v>
      </c>
    </row>
    <row r="16" spans="1:32" ht="91.8" customHeight="1">
      <c r="A16" s="39"/>
      <c r="B16" s="39"/>
      <c r="C16" s="5"/>
      <c r="E16" s="8" t="s">
        <v>23</v>
      </c>
      <c r="F16" s="9">
        <v>1.4999999999999999E-2</v>
      </c>
    </row>
    <row r="17" spans="1:6" ht="109.2" customHeight="1">
      <c r="A17" s="39"/>
      <c r="B17" s="39"/>
      <c r="C17" s="5"/>
      <c r="E17" s="35"/>
      <c r="F17" s="36"/>
    </row>
    <row r="18" spans="1:6">
      <c r="C18" s="5"/>
    </row>
    <row r="19" spans="1:6">
      <c r="C19" s="5"/>
    </row>
    <row r="20" spans="1:6">
      <c r="C20" s="5"/>
    </row>
    <row r="21" spans="1:6">
      <c r="C21" s="5"/>
    </row>
    <row r="22" spans="1:6">
      <c r="C22" s="5"/>
    </row>
    <row r="23" spans="1:6">
      <c r="C23" s="5"/>
    </row>
    <row r="24" spans="1:6">
      <c r="C24" s="5"/>
    </row>
    <row r="25" spans="1:6">
      <c r="C25" s="5"/>
    </row>
    <row r="26" spans="1:6">
      <c r="C26" s="5"/>
    </row>
    <row r="27" spans="1:6">
      <c r="C27" s="5"/>
    </row>
    <row r="28" spans="1:6">
      <c r="C28" s="5"/>
    </row>
    <row r="29" spans="1:6">
      <c r="C29" s="5"/>
    </row>
    <row r="30" spans="1:6">
      <c r="C30" s="5"/>
    </row>
    <row r="31" spans="1:6">
      <c r="C31" s="5"/>
    </row>
    <row r="32" spans="1:6">
      <c r="C32" s="5"/>
    </row>
    <row r="33" spans="3:3">
      <c r="C33" s="5"/>
    </row>
    <row r="34" spans="3:3">
      <c r="C34" s="5"/>
    </row>
    <row r="35" spans="3:3">
      <c r="C35" s="5"/>
    </row>
    <row r="36" spans="3:3">
      <c r="C36" s="5"/>
    </row>
    <row r="37" spans="3:3">
      <c r="C37" s="5"/>
    </row>
    <row r="38" spans="3:3">
      <c r="C38" s="5"/>
    </row>
    <row r="39" spans="3:3">
      <c r="C39" s="5"/>
    </row>
    <row r="40" spans="3:3">
      <c r="C40" s="5"/>
    </row>
    <row r="41" spans="3:3">
      <c r="C41" s="5"/>
    </row>
    <row r="42" spans="3:3">
      <c r="C42" s="5"/>
    </row>
    <row r="43" spans="3:3">
      <c r="C43" s="5"/>
    </row>
    <row r="44" spans="3:3">
      <c r="C44" s="5"/>
    </row>
    <row r="45" spans="3:3">
      <c r="C45" s="5"/>
    </row>
    <row r="46" spans="3:3">
      <c r="C46" s="5"/>
    </row>
    <row r="47" spans="3:3">
      <c r="C47" s="5"/>
    </row>
    <row r="48" spans="3:3">
      <c r="C48" s="5"/>
    </row>
    <row r="49" spans="3:3">
      <c r="C49" s="5"/>
    </row>
    <row r="50" spans="3:3">
      <c r="C50" s="5"/>
    </row>
    <row r="51" spans="3:3">
      <c r="C51" s="5"/>
    </row>
    <row r="52" spans="3:3">
      <c r="C52" s="5"/>
    </row>
    <row r="53" spans="3:3">
      <c r="C53" s="5"/>
    </row>
    <row r="54" spans="3:3">
      <c r="C54" s="5"/>
    </row>
    <row r="55" spans="3:3">
      <c r="C55" s="5"/>
    </row>
    <row r="56" spans="3:3">
      <c r="C56" s="5"/>
    </row>
    <row r="57" spans="3:3">
      <c r="C57" s="5"/>
    </row>
    <row r="58" spans="3:3">
      <c r="C58" s="5"/>
    </row>
    <row r="59" spans="3:3">
      <c r="C59" s="5"/>
    </row>
    <row r="60" spans="3:3">
      <c r="C60" s="5"/>
    </row>
    <row r="61" spans="3:3">
      <c r="C61" s="5"/>
    </row>
  </sheetData>
  <mergeCells count="14">
    <mergeCell ref="C2:C3"/>
    <mergeCell ref="D2:D3"/>
    <mergeCell ref="A15:B17"/>
    <mergeCell ref="AB2:AF2"/>
    <mergeCell ref="C4:C9"/>
    <mergeCell ref="A10:B10"/>
    <mergeCell ref="E2:F2"/>
    <mergeCell ref="G2:J2"/>
    <mergeCell ref="K2:N2"/>
    <mergeCell ref="O2:R2"/>
    <mergeCell ref="S2:V2"/>
    <mergeCell ref="W2:Z2"/>
    <mergeCell ref="A2:A3"/>
    <mergeCell ref="B2:B3"/>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CARGAS-Q.MAJO-2024-2028 </vt:lpstr>
      <vt:lpstr>'CARGAS-Q.MAJO-2024-2028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2023-11-17T20:58:36Z</dcterms:modified>
</cp:coreProperties>
</file>