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-108" yWindow="-108" windowWidth="23256" windowHeight="12576" tabRatio="722"/>
  </bookViews>
  <sheets>
    <sheet name="CARGAS-RIO CEIBAS-2024-2028" sheetId="2" r:id="rId1"/>
  </sheets>
  <definedNames>
    <definedName name="_xlnm.Print_Area" localSheetId="0">'CARGAS-RIO CEIBAS-2024-2028'!$A$1:$D$11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K9" i="2" s="1"/>
  <c r="O9" i="2" s="1"/>
  <c r="H9" i="2"/>
  <c r="L9" i="2" s="1"/>
  <c r="H8" i="2"/>
  <c r="L8" i="2" s="1"/>
  <c r="G8" i="2"/>
  <c r="K8" i="2" s="1"/>
  <c r="G7" i="2"/>
  <c r="K7" i="2" s="1"/>
  <c r="H7" i="2"/>
  <c r="L7" i="2" s="1"/>
  <c r="H6" i="2"/>
  <c r="L6" i="2" s="1"/>
  <c r="G6" i="2"/>
  <c r="K6" i="2" s="1"/>
  <c r="AA11" i="2"/>
  <c r="AB11" i="2"/>
  <c r="AC11" i="2"/>
  <c r="AD11" i="2"/>
  <c r="AE11" i="2"/>
  <c r="AF11" i="2"/>
  <c r="F11" i="2"/>
  <c r="E11" i="2"/>
  <c r="S9" i="2" l="1"/>
  <c r="P8" i="2"/>
  <c r="P6" i="2"/>
  <c r="P7" i="2"/>
  <c r="O8" i="2"/>
  <c r="O6" i="2"/>
  <c r="P9" i="2"/>
  <c r="O7" i="2"/>
  <c r="O11" i="2" s="1"/>
  <c r="L11" i="2"/>
  <c r="N6" i="2" s="1"/>
  <c r="K11" i="2"/>
  <c r="H11" i="2"/>
  <c r="G11" i="2"/>
  <c r="P11" i="2" l="1"/>
  <c r="R8" i="2" s="1"/>
  <c r="M8" i="2"/>
  <c r="N9" i="2"/>
  <c r="M7" i="2"/>
  <c r="N7" i="2"/>
  <c r="M9" i="2"/>
  <c r="M6" i="2"/>
  <c r="Q8" i="2"/>
  <c r="S8" i="2"/>
  <c r="R7" i="2"/>
  <c r="T7" i="2"/>
  <c r="T8" i="2"/>
  <c r="N8" i="2"/>
  <c r="Q9" i="2"/>
  <c r="Q7" i="2"/>
  <c r="S7" i="2"/>
  <c r="R6" i="2"/>
  <c r="T6" i="2"/>
  <c r="T9" i="2"/>
  <c r="S6" i="2"/>
  <c r="Q6" i="2"/>
  <c r="W9" i="2"/>
  <c r="J9" i="2"/>
  <c r="J6" i="2"/>
  <c r="J7" i="2"/>
  <c r="J8" i="2"/>
  <c r="I8" i="2"/>
  <c r="I9" i="2"/>
  <c r="I6" i="2"/>
  <c r="I7" i="2"/>
  <c r="R9" i="2" l="1"/>
  <c r="N11" i="2"/>
  <c r="M11" i="2"/>
  <c r="X9" i="2"/>
  <c r="X8" i="2"/>
  <c r="X6" i="2"/>
  <c r="T11" i="2"/>
  <c r="W8" i="2"/>
  <c r="R11" i="2"/>
  <c r="W6" i="2"/>
  <c r="S11" i="2"/>
  <c r="U6" i="2" s="1"/>
  <c r="Q11" i="2"/>
  <c r="X7" i="2"/>
  <c r="W7" i="2"/>
  <c r="J11" i="2"/>
  <c r="I11" i="2"/>
  <c r="V7" i="2" l="1"/>
  <c r="V8" i="2"/>
  <c r="V9" i="2"/>
  <c r="V6" i="2"/>
  <c r="U8" i="2"/>
  <c r="U7" i="2"/>
  <c r="X11" i="2"/>
  <c r="U9" i="2"/>
  <c r="W11" i="2"/>
  <c r="Y8" i="2" s="1"/>
  <c r="D11" i="2"/>
  <c r="U11" i="2" l="1"/>
  <c r="Z9" i="2"/>
  <c r="Y7" i="2"/>
  <c r="V11" i="2"/>
  <c r="Z8" i="2"/>
  <c r="Y9" i="2"/>
  <c r="Z6" i="2"/>
  <c r="Y6" i="2"/>
  <c r="Z7" i="2"/>
  <c r="Y11" i="2" l="1"/>
  <c r="Z11" i="2"/>
</calcChain>
</file>

<file path=xl/sharedStrings.xml><?xml version="1.0" encoding="utf-8"?>
<sst xmlns="http://schemas.openxmlformats.org/spreadsheetml/2006/main" count="43" uniqueCount="28">
  <si>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</si>
  <si>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</si>
  <si>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</si>
  <si>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</si>
  <si>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</si>
  <si>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</si>
  <si>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</si>
  <si>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</si>
  <si>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</si>
  <si>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</si>
  <si>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</si>
  <si>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</si>
  <si>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SUBTOTAL USUARIOS</t>
  </si>
  <si>
    <t>NEIVA</t>
  </si>
  <si>
    <t>CARGA PROYECTADA DE NUEVOS USUARIOS U OTROS VERTEDORES</t>
  </si>
  <si>
    <t>BATALLON DE MOVILIDAD Y MANIOBRA DE AVIACIÓN No 9</t>
  </si>
  <si>
    <t>CONDOMINIO CAMPESTRE ALTOS DE LA PRADERA</t>
  </si>
  <si>
    <t>CONDOMINIO VILLAS DEL CAMPO - CONSTRUCTORA DISARCO S.A</t>
  </si>
  <si>
    <t>COLEGIO ANGLOCANADIENSE DE NEIVA LTDA</t>
  </si>
  <si>
    <t>Carga contaminante Línea Base Kg- año</t>
  </si>
  <si>
    <t xml:space="preserve">PROYECCIÓN DE CARGA A VERTER EN EL AÑO 2024
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</si>
  <si>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</si>
  <si>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</si>
  <si>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</si>
  <si>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</si>
  <si>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Cm
SST(kg/año)</t>
  </si>
  <si>
    <t>TRAMO RIO CEIBAS</t>
  </si>
  <si>
    <t xml:space="preserve">Promedio Tasa 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</si>
</sst>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.00_-;\-* #,##0.00_-;_-* &quot;-&quot;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b/>
      <sz val="14"/>
      <color rgb="FF000066"/>
      <name val="Arial"/>
      <family val="2"/>
    </font>
    <font>
      <b/>
      <sz val="16"/>
      <color rgb="FF000066"/>
      <name val="Arial"/>
      <family val="2"/>
    </font>
    <font>
      <b/>
      <sz val="12"/>
      <color rgb="FF00006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6"/>
      <color rgb="FF000099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left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10" fillId="2" borderId="0" xfId="2" applyNumberFormat="1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3" borderId="0" xfId="2" applyFont="1" applyFill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center" wrapText="1"/>
    </xf>
    <xf numFmtId="165" fontId="12" fillId="0" borderId="2" xfId="7" applyNumberFormat="1" applyFont="1" applyBorder="1" applyAlignment="1">
      <alignment horizontal="center" vertical="center"/>
    </xf>
    <xf numFmtId="0" fontId="8" fillId="0" borderId="2" xfId="2" applyNumberFormat="1" applyFont="1" applyFill="1" applyBorder="1" applyAlignment="1">
      <alignment vertical="center"/>
    </xf>
    <xf numFmtId="166" fontId="8" fillId="0" borderId="2" xfId="1" applyNumberFormat="1" applyFont="1" applyFill="1" applyBorder="1" applyAlignment="1">
      <alignment vertical="center"/>
    </xf>
    <xf numFmtId="166" fontId="13" fillId="2" borderId="2" xfId="2" applyNumberFormat="1" applyFont="1" applyFill="1" applyBorder="1" applyAlignment="1">
      <alignment vertical="center"/>
    </xf>
    <xf numFmtId="43" fontId="8" fillId="0" borderId="2" xfId="2" applyNumberFormat="1" applyFont="1" applyFill="1" applyBorder="1" applyAlignment="1">
      <alignment vertical="center"/>
    </xf>
    <xf numFmtId="9" fontId="8" fillId="0" borderId="2" xfId="7" applyFont="1" applyFill="1" applyBorder="1" applyAlignment="1">
      <alignment horizontal="center" vertical="center"/>
    </xf>
    <xf numFmtId="10" fontId="8" fillId="0" borderId="2" xfId="7" applyNumberFormat="1" applyFont="1" applyFill="1" applyBorder="1" applyAlignment="1">
      <alignment horizontal="center" vertical="center"/>
    </xf>
    <xf numFmtId="9" fontId="8" fillId="0" borderId="2" xfId="7" applyNumberFormat="1" applyFont="1" applyFill="1" applyBorder="1" applyAlignment="1">
      <alignment horizontal="center" vertical="center"/>
    </xf>
    <xf numFmtId="9" fontId="13" fillId="2" borderId="2" xfId="7" applyFont="1" applyFill="1" applyBorder="1" applyAlignment="1">
      <alignment horizontal="center" vertical="center"/>
    </xf>
    <xf numFmtId="1" fontId="13" fillId="2" borderId="2" xfId="2" applyNumberFormat="1" applyFont="1" applyFill="1" applyBorder="1" applyAlignment="1">
      <alignment horizontal="center" vertical="center"/>
    </xf>
    <xf numFmtId="0" fontId="15" fillId="0" borderId="2" xfId="2" applyNumberFormat="1" applyFont="1" applyFill="1" applyBorder="1" applyAlignment="1">
      <alignment horizontal="center" vertical="center"/>
    </xf>
    <xf numFmtId="0" fontId="13" fillId="2" borderId="3" xfId="2" applyNumberFormat="1" applyFont="1" applyFill="1" applyBorder="1" applyAlignment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top" wrapText="1"/>
    </xf>
    <xf numFmtId="0" fontId="6" fillId="0" borderId="3" xfId="2" applyNumberFormat="1" applyFont="1" applyFill="1" applyBorder="1" applyAlignment="1">
      <alignment horizontal="center" vertical="center" wrapText="1"/>
    </xf>
  </cellXfs>
  <cellStyles count="9">
    <cellStyle name="Millares [0]" xfId="1" builtinId="6"/>
    <cellStyle name="Millares [0] 2" xfId="3"/>
    <cellStyle name="Millares 2" xfId="6"/>
    <cellStyle name="Normal" xfId="0" builtinId="0"/>
    <cellStyle name="Normal 2" xfId="2"/>
    <cellStyle name="Normal 2 2" xfId="5"/>
    <cellStyle name="Normal 3" xfId="8"/>
    <cellStyle name="Porcentaje" xfId="7" builtinId="5"/>
    <cellStyle name="Porcentaje 2" xfId="4"/>
  </cellStyles>
  <dxfs count="0"/>
  <tableStyles count="0" defaultTableStyle="TableStyleMedium2" defaultPivotStyle="PivotStyleLight16"/>
  <colors>
    <mruColors>
      <color rgb="FFC6E6A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60" zoomScaleNormal="6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7" sqref="J17"/>
    </sheetView>
  </sheetViews>
  <sheetFormatPr baseColWidth="10" defaultColWidth="10" defaultRowHeight="15"/>
  <cols>
    <col min="1" max="1" width="7.5" style="8" customWidth="1"/>
    <col min="2" max="2" width="63.19921875" style="9" customWidth="1"/>
    <col min="3" max="3" width="30.09765625" style="10" customWidth="1"/>
    <col min="4" max="4" width="15.3984375" style="8" customWidth="1"/>
    <col min="5" max="18" width="20.09765625" style="9" customWidth="1"/>
    <col min="19" max="19" width="22.3984375" style="9" customWidth="1"/>
    <col min="20" max="22" width="20.09765625" style="9" customWidth="1"/>
    <col min="23" max="23" width="21.69921875" style="9" customWidth="1"/>
    <col min="24" max="32" width="20.09765625" style="9" customWidth="1"/>
    <col min="33" max="16384" width="10" style="9"/>
  </cols>
  <sheetData>
    <row r="1" spans="1:32" s="2" customFormat="1" ht="31.5" customHeight="1">
      <c r="A1" s="1"/>
      <c r="C1" s="1"/>
      <c r="D1" s="1"/>
    </row>
    <row r="2" spans="1:32" s="2" customFormat="1" ht="35.25" customHeight="1">
      <c r="A2" s="29"/>
      <c r="B2" s="29"/>
      <c r="C2" s="29"/>
      <c r="D2" s="29"/>
    </row>
    <row r="3" spans="1:32" s="2" customFormat="1">
      <c r="A3" s="30"/>
      <c r="B3" s="30"/>
      <c r="C3" s="30"/>
      <c r="D3" s="30"/>
    </row>
    <row r="4" spans="1:32" s="2" customFormat="1" ht="47.4" customHeight="1">
      <c r="A4" s="31" t="s">
        <v>0</v>
      </c>
      <c r="B4" s="31" t="s">
        <v>1</v>
      </c>
      <c r="C4" s="31" t="s">
        <v>2</v>
      </c>
      <c r="D4" s="32" t="s">
        <v>3</v>
      </c>
      <c r="E4" s="32" t="s">
        <v>19</v>
      </c>
      <c r="F4" s="32"/>
      <c r="G4" s="35" t="s">
        <v>20</v>
      </c>
      <c r="H4" s="35"/>
      <c r="I4" s="35"/>
      <c r="J4" s="35"/>
      <c r="K4" s="33" t="s">
        <v>21</v>
      </c>
      <c r="L4" s="33"/>
      <c r="M4" s="33"/>
      <c r="N4" s="33"/>
      <c r="O4" s="33" t="s">
        <v>22</v>
      </c>
      <c r="P4" s="33"/>
      <c r="Q4" s="33"/>
      <c r="R4" s="36"/>
      <c r="S4" s="33" t="s">
        <v>23</v>
      </c>
      <c r="T4" s="33"/>
      <c r="U4" s="33"/>
      <c r="V4" s="33"/>
      <c r="W4" s="33" t="s">
        <v>24</v>
      </c>
      <c r="X4" s="33"/>
      <c r="Y4" s="33"/>
      <c r="Z4" s="33"/>
      <c r="AA4" s="3" t="s">
        <v>4</v>
      </c>
      <c r="AB4" s="34" t="s">
        <v>5</v>
      </c>
      <c r="AC4" s="34"/>
      <c r="AD4" s="34"/>
      <c r="AE4" s="34"/>
      <c r="AF4" s="34"/>
    </row>
    <row r="5" spans="1:32" s="2" customFormat="1" ht="43.2" customHeight="1">
      <c r="A5" s="31"/>
      <c r="B5" s="31"/>
      <c r="C5" s="31"/>
      <c r="D5" s="32"/>
      <c r="E5" s="3" t="s">
        <v>6</v>
      </c>
      <c r="F5" s="3" t="s">
        <v>8</v>
      </c>
      <c r="G5" s="3" t="s">
        <v>7</v>
      </c>
      <c r="H5" s="3" t="s">
        <v>9</v>
      </c>
      <c r="I5" s="3" t="s">
        <v>10</v>
      </c>
      <c r="J5" s="3" t="s">
        <v>11</v>
      </c>
      <c r="K5" s="3" t="s">
        <v>7</v>
      </c>
      <c r="L5" s="3" t="s">
        <v>9</v>
      </c>
      <c r="M5" s="3" t="s">
        <v>10</v>
      </c>
      <c r="N5" s="3" t="s">
        <v>11</v>
      </c>
      <c r="O5" s="3" t="s">
        <v>7</v>
      </c>
      <c r="P5" s="3" t="s">
        <v>9</v>
      </c>
      <c r="Q5" s="3" t="s">
        <v>10</v>
      </c>
      <c r="R5" s="12" t="s">
        <v>11</v>
      </c>
      <c r="S5" s="3" t="s">
        <v>6</v>
      </c>
      <c r="T5" s="3" t="s">
        <v>25</v>
      </c>
      <c r="U5" s="3" t="s">
        <v>10</v>
      </c>
      <c r="V5" s="3" t="s">
        <v>11</v>
      </c>
      <c r="W5" s="3" t="s">
        <v>6</v>
      </c>
      <c r="X5" s="3" t="s">
        <v>9</v>
      </c>
      <c r="Y5" s="3" t="s">
        <v>10</v>
      </c>
      <c r="Z5" s="3" t="s">
        <v>11</v>
      </c>
      <c r="AA5" s="3">
        <v>2023</v>
      </c>
      <c r="AB5" s="3">
        <v>2024</v>
      </c>
      <c r="AC5" s="3">
        <v>2025</v>
      </c>
      <c r="AD5" s="3">
        <v>2026</v>
      </c>
      <c r="AE5" s="3">
        <v>2027</v>
      </c>
      <c r="AF5" s="3">
        <v>2028</v>
      </c>
    </row>
    <row r="6" spans="1:32" s="2" customFormat="1" ht="45.75" customHeight="1">
      <c r="A6" s="4">
        <v>1</v>
      </c>
      <c r="B6" s="5" t="s">
        <v>15</v>
      </c>
      <c r="C6" s="28" t="s">
        <v>13</v>
      </c>
      <c r="D6" s="6"/>
      <c r="E6" s="17">
        <v>1573.6463999999999</v>
      </c>
      <c r="F6" s="17">
        <v>514.11027888000001</v>
      </c>
      <c r="G6" s="17">
        <f t="shared" ref="G6:H9" si="0">E6*1.01</f>
        <v>1589.3828639999999</v>
      </c>
      <c r="H6" s="17">
        <f t="shared" si="0"/>
        <v>519.25138166880004</v>
      </c>
      <c r="I6" s="21">
        <f>G6/$G$11</f>
        <v>0.36350689452016993</v>
      </c>
      <c r="J6" s="21">
        <f>H6/$H$11</f>
        <v>0.12530823919199882</v>
      </c>
      <c r="K6" s="17">
        <f t="shared" ref="K6:L9" si="1">G6*1.01</f>
        <v>1605.27669264</v>
      </c>
      <c r="L6" s="17">
        <f t="shared" si="1"/>
        <v>524.44389548548804</v>
      </c>
      <c r="M6" s="21">
        <f>K6/$K$11</f>
        <v>0.36350689452016999</v>
      </c>
      <c r="N6" s="21">
        <f>L6/$L$11</f>
        <v>0.12530823919199879</v>
      </c>
      <c r="O6" s="17">
        <f t="shared" ref="O6:P9" si="2">K6*1.01</f>
        <v>1621.3294595663999</v>
      </c>
      <c r="P6" s="17">
        <f t="shared" si="2"/>
        <v>529.68833444034294</v>
      </c>
      <c r="Q6" s="21">
        <f>O6/$O$11</f>
        <v>0.36350689452016988</v>
      </c>
      <c r="R6" s="21">
        <f>P6/$P$11</f>
        <v>0.12530823919199882</v>
      </c>
      <c r="S6" s="19">
        <f t="shared" ref="S6:T9" si="3">O6*1.01</f>
        <v>1637.5427541620638</v>
      </c>
      <c r="T6" s="19">
        <f t="shared" si="3"/>
        <v>534.9852177847464</v>
      </c>
      <c r="U6" s="21">
        <f>S6/$S$11</f>
        <v>0.36350689452016993</v>
      </c>
      <c r="V6" s="21">
        <f>T6/$T$11</f>
        <v>0.12530823919199882</v>
      </c>
      <c r="W6" s="19">
        <f t="shared" ref="W6:X9" si="4">S6*1.01</f>
        <v>1653.9181817036845</v>
      </c>
      <c r="X6" s="19">
        <f t="shared" si="4"/>
        <v>540.33506996259382</v>
      </c>
      <c r="Y6" s="21">
        <f>W6/$W$11</f>
        <v>0.36350689452016993</v>
      </c>
      <c r="Z6" s="21">
        <f>X6/$X$11</f>
        <v>0.12530823919199879</v>
      </c>
      <c r="AA6" s="4">
        <v>1</v>
      </c>
      <c r="AB6" s="16"/>
      <c r="AC6" s="16"/>
      <c r="AD6" s="16"/>
      <c r="AE6" s="16"/>
      <c r="AF6" s="16"/>
    </row>
    <row r="7" spans="1:32" s="2" customFormat="1" ht="45.75" customHeight="1">
      <c r="A7" s="4">
        <v>2</v>
      </c>
      <c r="B7" s="5" t="s">
        <v>16</v>
      </c>
      <c r="C7" s="28"/>
      <c r="D7" s="6"/>
      <c r="E7" s="17">
        <v>2038.1716799999999</v>
      </c>
      <c r="F7" s="17">
        <v>3101.5656000000004</v>
      </c>
      <c r="G7" s="17">
        <f t="shared" si="0"/>
        <v>2058.5533968</v>
      </c>
      <c r="H7" s="17">
        <f t="shared" si="0"/>
        <v>3132.5812560000004</v>
      </c>
      <c r="I7" s="21">
        <f>G7/$G$11</f>
        <v>0.47081063312301774</v>
      </c>
      <c r="J7" s="21">
        <f>H7/$H$11</f>
        <v>0.75596956536477211</v>
      </c>
      <c r="K7" s="17">
        <f t="shared" si="1"/>
        <v>2079.1389307680001</v>
      </c>
      <c r="L7" s="17">
        <f t="shared" si="1"/>
        <v>3163.9070685600004</v>
      </c>
      <c r="M7" s="21">
        <f>K7/$K$11</f>
        <v>0.4708106331230178</v>
      </c>
      <c r="N7" s="21">
        <f>L7/$L$11</f>
        <v>0.755969565364772</v>
      </c>
      <c r="O7" s="17">
        <f t="shared" si="2"/>
        <v>2099.9303200756804</v>
      </c>
      <c r="P7" s="17">
        <f t="shared" si="2"/>
        <v>3195.5461392456004</v>
      </c>
      <c r="Q7" s="21">
        <f>O7/$O$11</f>
        <v>0.47081063312301774</v>
      </c>
      <c r="R7" s="21">
        <f>P7/$P$11</f>
        <v>0.75596956536477211</v>
      </c>
      <c r="S7" s="19">
        <f t="shared" si="3"/>
        <v>2120.9296232764373</v>
      </c>
      <c r="T7" s="19">
        <f t="shared" si="3"/>
        <v>3227.5016006380565</v>
      </c>
      <c r="U7" s="21">
        <f>S7/$S$11</f>
        <v>0.47081063312301785</v>
      </c>
      <c r="V7" s="21">
        <f>T7/$T$11</f>
        <v>0.75596956536477211</v>
      </c>
      <c r="W7" s="19">
        <f t="shared" si="4"/>
        <v>2142.1389195092015</v>
      </c>
      <c r="X7" s="19">
        <f t="shared" si="4"/>
        <v>3259.7766166444371</v>
      </c>
      <c r="Y7" s="21">
        <f>W7/$W$11</f>
        <v>0.4708106331230178</v>
      </c>
      <c r="Z7" s="21">
        <f>X7/$X$11</f>
        <v>0.75596956536477189</v>
      </c>
      <c r="AA7" s="4">
        <v>1</v>
      </c>
      <c r="AB7" s="16"/>
      <c r="AC7" s="16"/>
      <c r="AD7" s="16"/>
      <c r="AE7" s="16"/>
      <c r="AF7" s="16"/>
    </row>
    <row r="8" spans="1:32" s="2" customFormat="1" ht="45.75" customHeight="1">
      <c r="A8" s="4">
        <v>3</v>
      </c>
      <c r="B8" s="5" t="s">
        <v>17</v>
      </c>
      <c r="C8" s="28"/>
      <c r="D8" s="6"/>
      <c r="E8" s="17">
        <v>585.21355200000005</v>
      </c>
      <c r="F8" s="17">
        <v>364.24079999999998</v>
      </c>
      <c r="G8" s="17">
        <f t="shared" si="0"/>
        <v>591.0656875200001</v>
      </c>
      <c r="H8" s="17">
        <f t="shared" si="0"/>
        <v>367.88320799999997</v>
      </c>
      <c r="I8" s="21">
        <f>G8/$G$11</f>
        <v>0.13518231345913417</v>
      </c>
      <c r="J8" s="21">
        <f>H8/$H$11</f>
        <v>8.877934397522233E-2</v>
      </c>
      <c r="K8" s="17">
        <f t="shared" si="1"/>
        <v>596.97634439520016</v>
      </c>
      <c r="L8" s="17">
        <f t="shared" si="1"/>
        <v>371.56204007999997</v>
      </c>
      <c r="M8" s="21">
        <f>K8/$K$11</f>
        <v>0.1351823134591342</v>
      </c>
      <c r="N8" s="21">
        <f>L8/$L$11</f>
        <v>8.8779343975222316E-2</v>
      </c>
      <c r="O8" s="17">
        <f t="shared" si="2"/>
        <v>602.94610783915221</v>
      </c>
      <c r="P8" s="17">
        <f t="shared" si="2"/>
        <v>375.27766048079997</v>
      </c>
      <c r="Q8" s="21">
        <f>O8/$O$11</f>
        <v>0.13518231345913417</v>
      </c>
      <c r="R8" s="21">
        <f>P8/$P$11</f>
        <v>8.877934397522233E-2</v>
      </c>
      <c r="S8" s="19">
        <f t="shared" si="3"/>
        <v>608.97556891754368</v>
      </c>
      <c r="T8" s="19">
        <f t="shared" si="3"/>
        <v>379.03043708560796</v>
      </c>
      <c r="U8" s="21">
        <f>S8/$S$11</f>
        <v>0.13518231345913417</v>
      </c>
      <c r="V8" s="21">
        <f>T8/$T$11</f>
        <v>8.8779343975222316E-2</v>
      </c>
      <c r="W8" s="19">
        <f t="shared" si="4"/>
        <v>615.06532460671917</v>
      </c>
      <c r="X8" s="19">
        <f t="shared" si="4"/>
        <v>382.82074145646402</v>
      </c>
      <c r="Y8" s="21">
        <f>W8/$W$11</f>
        <v>0.1351823134591342</v>
      </c>
      <c r="Z8" s="21">
        <f>X8/$X$11</f>
        <v>8.8779343975222288E-2</v>
      </c>
      <c r="AA8" s="4">
        <v>1</v>
      </c>
      <c r="AB8" s="16"/>
      <c r="AC8" s="16"/>
      <c r="AD8" s="16"/>
      <c r="AE8" s="16"/>
      <c r="AF8" s="16"/>
    </row>
    <row r="9" spans="1:32" s="2" customFormat="1" ht="45.75" customHeight="1">
      <c r="A9" s="4">
        <v>4</v>
      </c>
      <c r="B9" s="5" t="s">
        <v>18</v>
      </c>
      <c r="C9" s="28"/>
      <c r="D9" s="25"/>
      <c r="E9" s="17">
        <v>132.03729000000001</v>
      </c>
      <c r="F9" s="17">
        <v>122.84848800000003</v>
      </c>
      <c r="G9" s="17">
        <f t="shared" si="0"/>
        <v>133.35766290000001</v>
      </c>
      <c r="H9" s="17">
        <f t="shared" si="0"/>
        <v>124.07697288000003</v>
      </c>
      <c r="I9" s="22">
        <f>G9/$G$11</f>
        <v>3.0500158897678091E-2</v>
      </c>
      <c r="J9" s="22">
        <f>H9/$H$11</f>
        <v>2.9942851468006813E-2</v>
      </c>
      <c r="K9" s="17">
        <f t="shared" si="1"/>
        <v>134.691239529</v>
      </c>
      <c r="L9" s="17">
        <f t="shared" si="1"/>
        <v>125.31774260880003</v>
      </c>
      <c r="M9" s="20">
        <f>K9/$K$11</f>
        <v>3.0500158897678091E-2</v>
      </c>
      <c r="N9" s="20">
        <f>L9/$L$11</f>
        <v>2.9942851468006806E-2</v>
      </c>
      <c r="O9" s="17">
        <f t="shared" si="2"/>
        <v>136.03815192428999</v>
      </c>
      <c r="P9" s="17">
        <f t="shared" si="2"/>
        <v>126.57092003488803</v>
      </c>
      <c r="Q9" s="20">
        <f>O9/$O$11</f>
        <v>3.0500158897678081E-2</v>
      </c>
      <c r="R9" s="20">
        <f>P9/$P$11</f>
        <v>2.9942851468006813E-2</v>
      </c>
      <c r="S9" s="19">
        <f t="shared" si="3"/>
        <v>137.3985334435329</v>
      </c>
      <c r="T9" s="19">
        <f t="shared" si="3"/>
        <v>127.83662923523691</v>
      </c>
      <c r="U9" s="20">
        <f>S9/$S$11</f>
        <v>3.0500158897678088E-2</v>
      </c>
      <c r="V9" s="20">
        <f>T9/$T$11</f>
        <v>2.9942851468006813E-2</v>
      </c>
      <c r="W9" s="19">
        <f t="shared" si="4"/>
        <v>138.77251877796823</v>
      </c>
      <c r="X9" s="19">
        <f t="shared" si="4"/>
        <v>129.11499552758929</v>
      </c>
      <c r="Y9" s="20">
        <f>W9/$W$11</f>
        <v>3.0500158897678091E-2</v>
      </c>
      <c r="Z9" s="20">
        <f>X9/$X$11</f>
        <v>2.9942851468006806E-2</v>
      </c>
      <c r="AA9" s="4">
        <v>1</v>
      </c>
      <c r="AB9" s="16"/>
      <c r="AC9" s="16"/>
      <c r="AD9" s="16"/>
      <c r="AE9" s="16"/>
      <c r="AF9" s="16"/>
    </row>
    <row r="10" spans="1:32" s="2" customFormat="1" ht="45" customHeight="1">
      <c r="A10" s="4">
        <v>5</v>
      </c>
      <c r="B10" s="13" t="s">
        <v>14</v>
      </c>
      <c r="C10" s="28"/>
      <c r="D10" s="6"/>
      <c r="E10" s="16"/>
      <c r="F10" s="16"/>
      <c r="G10" s="16"/>
      <c r="H10" s="16"/>
      <c r="I10" s="16"/>
      <c r="J10" s="16"/>
      <c r="K10" s="17"/>
      <c r="L10" s="17"/>
      <c r="M10" s="16"/>
      <c r="N10" s="16"/>
      <c r="O10" s="17"/>
      <c r="P10" s="17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4"/>
      <c r="AB10" s="16"/>
      <c r="AC10" s="16"/>
      <c r="AD10" s="16"/>
      <c r="AE10" s="16"/>
      <c r="AF10" s="16"/>
    </row>
    <row r="11" spans="1:32" s="7" customFormat="1" ht="45.75" customHeight="1">
      <c r="A11" s="26" t="s">
        <v>26</v>
      </c>
      <c r="B11" s="27"/>
      <c r="C11" s="11" t="s">
        <v>12</v>
      </c>
      <c r="D11" s="11">
        <f>COUNTA(D6:D9)</f>
        <v>0</v>
      </c>
      <c r="E11" s="18">
        <f t="shared" ref="E11:AF11" si="5">SUM(E6:E10)</f>
        <v>4329.0689220000004</v>
      </c>
      <c r="F11" s="18">
        <f t="shared" si="5"/>
        <v>4102.7651668799999</v>
      </c>
      <c r="G11" s="18">
        <f t="shared" si="5"/>
        <v>4372.3596112200003</v>
      </c>
      <c r="H11" s="18">
        <f t="shared" si="5"/>
        <v>4143.7928185487999</v>
      </c>
      <c r="I11" s="23">
        <f t="shared" si="5"/>
        <v>1</v>
      </c>
      <c r="J11" s="23">
        <f t="shared" si="5"/>
        <v>1.0000000000000002</v>
      </c>
      <c r="K11" s="18">
        <f t="shared" si="5"/>
        <v>4416.0832073321999</v>
      </c>
      <c r="L11" s="18">
        <f t="shared" si="5"/>
        <v>4185.2307467342889</v>
      </c>
      <c r="M11" s="23">
        <f t="shared" si="5"/>
        <v>1</v>
      </c>
      <c r="N11" s="23">
        <f t="shared" si="5"/>
        <v>1</v>
      </c>
      <c r="O11" s="18">
        <f t="shared" si="5"/>
        <v>4460.2440394055229</v>
      </c>
      <c r="P11" s="18">
        <f t="shared" si="5"/>
        <v>4227.0830542016311</v>
      </c>
      <c r="Q11" s="23">
        <f t="shared" si="5"/>
        <v>0.99999999999999978</v>
      </c>
      <c r="R11" s="23">
        <f t="shared" si="5"/>
        <v>1.0000000000000002</v>
      </c>
      <c r="S11" s="18">
        <f t="shared" si="5"/>
        <v>4504.8464797995775</v>
      </c>
      <c r="T11" s="18">
        <f t="shared" si="5"/>
        <v>4269.3538847436475</v>
      </c>
      <c r="U11" s="23">
        <f t="shared" si="5"/>
        <v>1</v>
      </c>
      <c r="V11" s="23">
        <f t="shared" si="5"/>
        <v>1.0000000000000002</v>
      </c>
      <c r="W11" s="18">
        <f t="shared" si="5"/>
        <v>4549.8949445975732</v>
      </c>
      <c r="X11" s="18">
        <f t="shared" si="5"/>
        <v>4312.0474235910851</v>
      </c>
      <c r="Y11" s="23">
        <f t="shared" si="5"/>
        <v>1</v>
      </c>
      <c r="Z11" s="23">
        <f t="shared" si="5"/>
        <v>0.99999999999999967</v>
      </c>
      <c r="AA11" s="24">
        <f t="shared" si="5"/>
        <v>4</v>
      </c>
      <c r="AB11" s="18">
        <f t="shared" si="5"/>
        <v>0</v>
      </c>
      <c r="AC11" s="18">
        <f t="shared" si="5"/>
        <v>0</v>
      </c>
      <c r="AD11" s="18">
        <f t="shared" si="5"/>
        <v>0</v>
      </c>
      <c r="AE11" s="18">
        <f t="shared" si="5"/>
        <v>0</v>
      </c>
      <c r="AF11" s="18">
        <f t="shared" si="5"/>
        <v>0</v>
      </c>
    </row>
    <row r="12" spans="1:32" s="2" customFormat="1">
      <c r="A12" s="1"/>
      <c r="D12" s="1"/>
    </row>
    <row r="13" spans="1:32" s="2" customFormat="1">
      <c r="A13" s="1"/>
      <c r="D13" s="1"/>
    </row>
    <row r="14" spans="1:32" ht="59.25" customHeight="1">
      <c r="E14" s="14" t="s">
        <v>27</v>
      </c>
      <c r="F14" s="15">
        <v>1.0999999999999999E-2</v>
      </c>
    </row>
  </sheetData>
  <mergeCells count="14">
    <mergeCell ref="W4:Z4"/>
    <mergeCell ref="AB4:AF4"/>
    <mergeCell ref="E4:F4"/>
    <mergeCell ref="G4:J4"/>
    <mergeCell ref="K4:N4"/>
    <mergeCell ref="O4:R4"/>
    <mergeCell ref="S4:V4"/>
    <mergeCell ref="A11:B11"/>
    <mergeCell ref="C6:C10"/>
    <mergeCell ref="A2:D3"/>
    <mergeCell ref="A4:A5"/>
    <mergeCell ref="B4:B5"/>
    <mergeCell ref="C4:C5"/>
    <mergeCell ref="D4:D5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CARGAS-RIO CEIBAS-2024-2028</vt:lpstr>
      <vt:lpstr>'CARGAS-RIO CEIBAS-2024-2028'!Área_de_impresión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cp:lastPrinted>2018-10-22T01:16:29Z</cp:lastPrinted>
  <dcterms:created xsi:type="dcterms:W3CDTF">2018-09-27T07:22:44Z</dcterms:created>
  <dcterms:modified xsi:type="dcterms:W3CDTF">2023-09-01T20:31:08Z</dcterms:modified>
</cp:coreProperties>
</file>