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Meta de Carga Contaminante Propuesta DBO y SST sin usuarios nuevos\"/>
    </mc:Choice>
  </mc:AlternateContent>
  <bookViews>
    <workbookView xWindow="-108" yWindow="-108" windowWidth="19428" windowHeight="10308" tabRatio="722"/>
  </bookViews>
  <sheets>
    <sheet name="CARGAS-R_VILLAVIEJA-2024-2028" sheetId="2" r:id="rId1"/>
  </sheets>
  <definedNames>
    <definedName name="_xlnm.Print_Area" localSheetId="0">'CARGAS-R_VILLAVIEJA-2024-2028'!$A$1:$D$5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E5" i="2"/>
  <c r="H4" i="2" l="1"/>
  <c r="G4" i="2"/>
  <c r="G5" i="2" l="1"/>
  <c r="L4" i="2"/>
  <c r="H5" i="2"/>
  <c r="K4" i="2"/>
  <c r="J4" i="2" l="1"/>
  <c r="I4" i="2"/>
  <c r="I5" i="2" s="1"/>
  <c r="O4" i="2"/>
  <c r="K5" i="2"/>
  <c r="P4" i="2"/>
  <c r="L5" i="2"/>
  <c r="M4" i="2" l="1"/>
  <c r="N4" i="2"/>
  <c r="N5" i="2" s="1"/>
  <c r="J5" i="2"/>
  <c r="T4" i="2"/>
  <c r="P5" i="2"/>
  <c r="S4" i="2"/>
  <c r="O5" i="2"/>
  <c r="Q4" i="2" l="1"/>
  <c r="M5" i="2"/>
  <c r="R4" i="2"/>
  <c r="R5" i="2" s="1"/>
  <c r="W4" i="2"/>
  <c r="W5" i="2" s="1"/>
  <c r="S5" i="2"/>
  <c r="X4" i="2"/>
  <c r="X5" i="2" s="1"/>
  <c r="T5" i="2"/>
  <c r="D5" i="2"/>
  <c r="U4" i="2" l="1"/>
  <c r="U5" i="2" s="1"/>
  <c r="Y4" i="2"/>
  <c r="V4" i="2"/>
  <c r="Q5" i="2"/>
  <c r="Z4" i="2"/>
  <c r="V5" i="2" l="1"/>
  <c r="Y5" i="2"/>
  <c r="Z5" i="2"/>
</calcChain>
</file>

<file path=xl/sharedStrings.xml><?xml version="1.0" encoding="utf-8"?>
<sst xmlns="http://schemas.openxmlformats.org/spreadsheetml/2006/main" count="41" uniqueCount="26">
  <si>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</si>
  <si>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</si>
  <si>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</si>
  <si>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</si>
  <si>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</si>
  <si>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</si>
  <si>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</si>
  <si>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</si>
  <si>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</si>
  <si>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</si>
  <si>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</si>
  <si>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</si>
  <si>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X</t>
  </si>
  <si>
    <t>SUBTOTAL USUARIOS</t>
  </si>
  <si>
    <t>TELLO</t>
  </si>
  <si>
    <t>RÍO VILLAVIEJA</t>
  </si>
  <si>
    <t>Carga contaminante Línea Base Kg- año</t>
  </si>
  <si>
    <t xml:space="preserve">PROYECCIÓN DE CARGA A VERTER EN EL AÑO 2024
</t>
  </si>
  <si>
    <t xml:space="preserve">PROYECCIÓN DE CARGA A VERTER EN EL AÑO 2025
</t>
  </si>
  <si>
    <t xml:space="preserve">PROYECCIÓN DE CARGA A VERTER EN EL AÑO 2026
</t>
  </si>
  <si>
    <t xml:space="preserve">PROYECCIÓN DE CARGA A VERTER EN EL AÑO 2027
</t>
  </si>
  <si>
    <t xml:space="preserve">PROYECCIÓN DE CARGA A VERTER EN EL AÑO 2028
</t>
  </si>
  <si>
    <t>Cm
SST(kg/año)</t>
  </si>
  <si>
    <t xml:space="preserve">Promedio Tasa Crecimiento Prestador </t>
  </si>
  <si>
    <t>EMPRESAS PUBLICAS DE TELLO S.A.S.E.S.P</t>
  </si>
  <si>
    <t xml:space="preserve">Tramo ordenado con PORH,  El único usuario Prestador es Empresas Publicas de Tello. No se cuenta con PTAR; según el PSMV la PTAR se proyectaba para el año 2023. Se debe revisar esta meta y/o ajustar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</si>
</sst>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%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1"/>
      <color rgb="FF000066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3" borderId="0" xfId="1" applyFont="1" applyFill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5" xfId="6" applyFont="1" applyBorder="1" applyAlignment="1">
      <alignment horizontal="left" vertical="center" wrapText="1"/>
    </xf>
    <xf numFmtId="43" fontId="4" fillId="0" borderId="1" xfId="7" applyFont="1" applyBorder="1" applyAlignment="1">
      <alignment horizontal="center" vertical="center"/>
    </xf>
    <xf numFmtId="9" fontId="4" fillId="0" borderId="1" xfId="8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43" fontId="9" fillId="2" borderId="1" xfId="7" applyFont="1" applyFill="1" applyBorder="1" applyAlignment="1">
      <alignment horizontal="center" vertical="center"/>
    </xf>
    <xf numFmtId="9" fontId="9" fillId="2" borderId="1" xfId="8" applyFont="1" applyFill="1" applyBorder="1" applyAlignment="1">
      <alignment horizontal="center" vertical="center"/>
    </xf>
    <xf numFmtId="43" fontId="9" fillId="2" borderId="1" xfId="1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43" fontId="3" fillId="0" borderId="0" xfId="1" applyNumberFormat="1" applyFont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9" fontId="7" fillId="0" borderId="0" xfId="8" applyFont="1" applyBorder="1" applyAlignment="1">
      <alignment horizontal="center" vertical="center"/>
    </xf>
  </cellXfs>
  <cellStyles count="10">
    <cellStyle name="Millares" xfId="7" builtinId="3"/>
    <cellStyle name="Millares [0] 2" xfId="2"/>
    <cellStyle name="Millares 2" xfId="5"/>
    <cellStyle name="Normal" xfId="0" builtinId="0"/>
    <cellStyle name="Normal 2" xfId="1"/>
    <cellStyle name="Normal 2 2" xfId="4"/>
    <cellStyle name="Normal 3" xfId="6"/>
    <cellStyle name="Normal 3 2" xfId="9"/>
    <cellStyle name="Porcentaje" xfId="8" builtinId="5"/>
    <cellStyle name="Porcentaje 2" xfId="3"/>
  </cellStyles>
  <dxfs count="0"/>
  <tableStyles count="0" defaultTableStyle="TableStyleMedium2" defaultPivotStyle="PivotStyleLight16"/>
  <colors>
    <mruColors>
      <color rgb="FFCCFFCC"/>
      <color rgb="FFFFFF99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T1" zoomScale="60" zoomScaleNormal="60" zoomScaleSheetLayoutView="70" workbookViewId="0">
      <selection activeCell="W5" sqref="W5:X5"/>
    </sheetView>
  </sheetViews>
  <sheetFormatPr baseColWidth="10" defaultColWidth="20.59765625" defaultRowHeight="24.9" customHeight="1"/>
  <cols>
    <col min="1" max="1" width="2.8984375" style="4" customWidth="1"/>
    <col min="2" max="2" width="32.296875" style="5" customWidth="1"/>
    <col min="3" max="3" width="14.69921875" style="6" customWidth="1"/>
    <col min="4" max="4" width="20.59765625" style="4"/>
    <col min="5" max="5" width="19.69921875" style="5" customWidth="1"/>
    <col min="6" max="16384" width="20.59765625" style="5"/>
  </cols>
  <sheetData>
    <row r="1" spans="1:32" s="2" customFormat="1" ht="24.9" customHeight="1">
      <c r="A1" s="1"/>
      <c r="D1" s="1"/>
    </row>
    <row r="2" spans="1:32" s="20" customFormat="1" ht="47.4" customHeight="1">
      <c r="A2" s="30" t="s">
        <v>0</v>
      </c>
      <c r="B2" s="30" t="s">
        <v>1</v>
      </c>
      <c r="C2" s="30" t="s">
        <v>2</v>
      </c>
      <c r="D2" s="23" t="s">
        <v>3</v>
      </c>
      <c r="E2" s="23" t="s">
        <v>16</v>
      </c>
      <c r="F2" s="23"/>
      <c r="G2" s="23" t="s">
        <v>17</v>
      </c>
      <c r="H2" s="23"/>
      <c r="I2" s="23"/>
      <c r="J2" s="23"/>
      <c r="K2" s="23" t="s">
        <v>18</v>
      </c>
      <c r="L2" s="23"/>
      <c r="M2" s="23"/>
      <c r="N2" s="23"/>
      <c r="O2" s="23" t="s">
        <v>19</v>
      </c>
      <c r="P2" s="23"/>
      <c r="Q2" s="23"/>
      <c r="R2" s="23"/>
      <c r="S2" s="23" t="s">
        <v>20</v>
      </c>
      <c r="T2" s="23"/>
      <c r="U2" s="23"/>
      <c r="V2" s="23"/>
      <c r="W2" s="24" t="s">
        <v>21</v>
      </c>
      <c r="X2" s="25"/>
      <c r="Y2" s="25"/>
      <c r="Z2" s="26"/>
      <c r="AA2" s="19" t="s">
        <v>4</v>
      </c>
      <c r="AB2" s="23" t="s">
        <v>5</v>
      </c>
      <c r="AC2" s="23"/>
      <c r="AD2" s="23"/>
      <c r="AE2" s="23"/>
      <c r="AF2" s="23"/>
    </row>
    <row r="3" spans="1:32" s="20" customFormat="1" ht="42.6" customHeight="1">
      <c r="A3" s="30"/>
      <c r="B3" s="30"/>
      <c r="C3" s="30"/>
      <c r="D3" s="23"/>
      <c r="E3" s="19" t="s">
        <v>6</v>
      </c>
      <c r="F3" s="19" t="s">
        <v>8</v>
      </c>
      <c r="G3" s="19" t="s">
        <v>7</v>
      </c>
      <c r="H3" s="19" t="s">
        <v>9</v>
      </c>
      <c r="I3" s="19" t="s">
        <v>10</v>
      </c>
      <c r="J3" s="19" t="s">
        <v>11</v>
      </c>
      <c r="K3" s="19" t="s">
        <v>7</v>
      </c>
      <c r="L3" s="19" t="s">
        <v>9</v>
      </c>
      <c r="M3" s="19" t="s">
        <v>10</v>
      </c>
      <c r="N3" s="19" t="s">
        <v>11</v>
      </c>
      <c r="O3" s="19" t="s">
        <v>7</v>
      </c>
      <c r="P3" s="19" t="s">
        <v>9</v>
      </c>
      <c r="Q3" s="19" t="s">
        <v>10</v>
      </c>
      <c r="R3" s="19" t="s">
        <v>11</v>
      </c>
      <c r="S3" s="19" t="s">
        <v>6</v>
      </c>
      <c r="T3" s="19" t="s">
        <v>22</v>
      </c>
      <c r="U3" s="19" t="s">
        <v>10</v>
      </c>
      <c r="V3" s="19" t="s">
        <v>11</v>
      </c>
      <c r="W3" s="19" t="s">
        <v>6</v>
      </c>
      <c r="X3" s="19" t="s">
        <v>9</v>
      </c>
      <c r="Y3" s="19" t="s">
        <v>10</v>
      </c>
      <c r="Z3" s="19" t="s">
        <v>11</v>
      </c>
      <c r="AA3" s="19">
        <v>2023</v>
      </c>
      <c r="AB3" s="19">
        <v>2024</v>
      </c>
      <c r="AC3" s="19">
        <v>2025</v>
      </c>
      <c r="AD3" s="19">
        <v>2026</v>
      </c>
      <c r="AE3" s="19">
        <v>2027</v>
      </c>
      <c r="AF3" s="19">
        <v>2028</v>
      </c>
    </row>
    <row r="4" spans="1:32" s="2" customFormat="1" ht="42.75" customHeight="1">
      <c r="A4" s="7">
        <v>1</v>
      </c>
      <c r="B4" s="9" t="s">
        <v>24</v>
      </c>
      <c r="C4" s="22" t="s">
        <v>14</v>
      </c>
      <c r="D4" s="3" t="s">
        <v>12</v>
      </c>
      <c r="E4" s="10">
        <v>90192.2835528</v>
      </c>
      <c r="F4" s="10">
        <v>103443.99300000002</v>
      </c>
      <c r="G4" s="10">
        <f>E4*1.011</f>
        <v>91184.398671880786</v>
      </c>
      <c r="H4" s="10">
        <f>F4*1.011</f>
        <v>104581.876923</v>
      </c>
      <c r="I4" s="11">
        <f>G4/$G$5</f>
        <v>1</v>
      </c>
      <c r="J4" s="11">
        <f>H4/$H$5</f>
        <v>1</v>
      </c>
      <c r="K4" s="10">
        <f>G4*1.011</f>
        <v>92187.427057271459</v>
      </c>
      <c r="L4" s="10">
        <f>H4*1.011</f>
        <v>105732.277569153</v>
      </c>
      <c r="M4" s="11">
        <f>K4/$K$5</f>
        <v>1</v>
      </c>
      <c r="N4" s="11">
        <f>L4/$L$5</f>
        <v>1</v>
      </c>
      <c r="O4" s="10">
        <f>K4*1.011</f>
        <v>93201.488754901438</v>
      </c>
      <c r="P4" s="10">
        <f>L4*1.011</f>
        <v>106895.33262241367</v>
      </c>
      <c r="Q4" s="11">
        <f>O4/$O$5</f>
        <v>1</v>
      </c>
      <c r="R4" s="11">
        <f>P4/$P$5</f>
        <v>1</v>
      </c>
      <c r="S4" s="10">
        <f>O4*1.011</f>
        <v>94226.705131205352</v>
      </c>
      <c r="T4" s="10">
        <f>P4*1.011</f>
        <v>108071.18128126021</v>
      </c>
      <c r="U4" s="11">
        <f>S4/$S$5</f>
        <v>1</v>
      </c>
      <c r="V4" s="11">
        <f>T4/$T$5</f>
        <v>1</v>
      </c>
      <c r="W4" s="10">
        <f>S4*1.011</f>
        <v>95263.198887648599</v>
      </c>
      <c r="X4" s="10">
        <f>T4*1.011</f>
        <v>109259.96427535407</v>
      </c>
      <c r="Y4" s="11">
        <f>W4/$W$5</f>
        <v>1</v>
      </c>
      <c r="Z4" s="11">
        <f>X4/$X$5</f>
        <v>1</v>
      </c>
      <c r="AA4" s="7">
        <v>1</v>
      </c>
      <c r="AB4" s="7"/>
      <c r="AC4" s="7"/>
      <c r="AD4" s="7"/>
      <c r="AE4" s="7"/>
      <c r="AF4" s="7"/>
    </row>
    <row r="5" spans="1:32" s="18" customFormat="1" ht="45.75" customHeight="1">
      <c r="A5" s="28" t="s">
        <v>15</v>
      </c>
      <c r="B5" s="29"/>
      <c r="C5" s="13" t="s">
        <v>13</v>
      </c>
      <c r="D5" s="14">
        <f>COUNTA(D4:D4)</f>
        <v>1</v>
      </c>
      <c r="E5" s="15">
        <f>SUM(E4:E4)</f>
        <v>90192.2835528</v>
      </c>
      <c r="F5" s="15">
        <f>SUM(F4:F4)</f>
        <v>103443.99300000002</v>
      </c>
      <c r="G5" s="15">
        <f>SUM(G4:G4)</f>
        <v>91184.398671880786</v>
      </c>
      <c r="H5" s="15">
        <f>SUM(H4:H4)</f>
        <v>104581.876923</v>
      </c>
      <c r="I5" s="16">
        <f>SUM(I4:I4)</f>
        <v>1</v>
      </c>
      <c r="J5" s="16">
        <f>SUM(J4:J4)</f>
        <v>1</v>
      </c>
      <c r="K5" s="17">
        <f>SUM(K4:K4)</f>
        <v>92187.427057271459</v>
      </c>
      <c r="L5" s="15">
        <f>SUM(L4:L4)</f>
        <v>105732.277569153</v>
      </c>
      <c r="M5" s="16">
        <f>SUM(M4:M4)</f>
        <v>1</v>
      </c>
      <c r="N5" s="16">
        <f>SUM(N4:N4)</f>
        <v>1</v>
      </c>
      <c r="O5" s="15">
        <f>SUM(O4:O4)</f>
        <v>93201.488754901438</v>
      </c>
      <c r="P5" s="15">
        <f>SUM(P4:P4)</f>
        <v>106895.33262241367</v>
      </c>
      <c r="Q5" s="16">
        <f>SUM(Q4:Q4)</f>
        <v>1</v>
      </c>
      <c r="R5" s="16">
        <f>SUM(R4:R4)</f>
        <v>1</v>
      </c>
      <c r="S5" s="15">
        <f>SUM(S4:S4)</f>
        <v>94226.705131205352</v>
      </c>
      <c r="T5" s="15">
        <f>SUM(T4:T4)</f>
        <v>108071.18128126021</v>
      </c>
      <c r="U5" s="16">
        <f>SUM(U4:U4)</f>
        <v>1</v>
      </c>
      <c r="V5" s="16">
        <f>SUM(V4:V4)</f>
        <v>1</v>
      </c>
      <c r="W5" s="15">
        <f>SUM(W4:W4)</f>
        <v>95263.198887648599</v>
      </c>
      <c r="X5" s="15">
        <f>SUM(X4:X4)</f>
        <v>109259.96427535407</v>
      </c>
      <c r="Y5" s="16">
        <f>SUM(Y4:Y4)</f>
        <v>1</v>
      </c>
      <c r="Z5" s="16">
        <f>SUM(Z4:Z4)</f>
        <v>1</v>
      </c>
      <c r="AA5" s="14">
        <v>1</v>
      </c>
      <c r="AB5" s="14"/>
      <c r="AC5" s="14"/>
      <c r="AD5" s="14"/>
      <c r="AE5" s="14"/>
      <c r="AF5" s="14"/>
    </row>
    <row r="6" spans="1:32" s="2" customFormat="1" ht="24.9" customHeight="1">
      <c r="A6" s="1"/>
      <c r="D6" s="1"/>
      <c r="E6" s="21"/>
    </row>
    <row r="7" spans="1:32" ht="66.599999999999994" customHeight="1">
      <c r="A7" s="27" t="s">
        <v>25</v>
      </c>
      <c r="B7" s="27"/>
      <c r="C7" s="27"/>
      <c r="E7" s="8" t="s">
        <v>23</v>
      </c>
      <c r="F7" s="12">
        <v>1.0999999999999999E-2</v>
      </c>
    </row>
    <row r="8" spans="1:32" ht="114.6" customHeight="1">
      <c r="A8" s="27"/>
      <c r="B8" s="27"/>
      <c r="C8" s="27"/>
      <c r="E8" s="31"/>
      <c r="F8" s="32"/>
    </row>
    <row r="9" spans="1:32" ht="24.9" customHeight="1">
      <c r="A9" s="27"/>
      <c r="B9" s="27"/>
      <c r="C9" s="27"/>
    </row>
    <row r="10" spans="1:32" ht="24.9" customHeight="1">
      <c r="A10" s="27"/>
      <c r="B10" s="27"/>
      <c r="C10" s="27"/>
    </row>
    <row r="11" spans="1:32" ht="24.9" customHeight="1">
      <c r="A11" s="27"/>
      <c r="B11" s="27"/>
      <c r="C11" s="27"/>
    </row>
  </sheetData>
  <mergeCells count="13">
    <mergeCell ref="A7:C11"/>
    <mergeCell ref="A5:B5"/>
    <mergeCell ref="E2:F2"/>
    <mergeCell ref="G2:J2"/>
    <mergeCell ref="A2:A3"/>
    <mergeCell ref="B2:B3"/>
    <mergeCell ref="C2:C3"/>
    <mergeCell ref="D2:D3"/>
    <mergeCell ref="K2:N2"/>
    <mergeCell ref="O2:R2"/>
    <mergeCell ref="S2:V2"/>
    <mergeCell ref="W2:Z2"/>
    <mergeCell ref="AB2:AF2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CARGAS-R_VILLAVIEJA-2024-2028</vt:lpstr>
      <vt:lpstr>'CARGAS-R_VILLAVIEJA-2024-2028'!Área_de_impresión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</cp:lastModifiedBy>
  <dcterms:created xsi:type="dcterms:W3CDTF">2018-09-27T07:22:44Z</dcterms:created>
  <dcterms:modified xsi:type="dcterms:W3CDTF">2023-11-06T22:18:21Z</dcterms:modified>
</cp:coreProperties>
</file>