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METAS_CAM_2019-2023\TASA RETRIBUTIVA\Acuerdo No. 4\Meta de Carga Contaminante Propuesta DBO y SST sin usuarios nuevos\"/>
    </mc:Choice>
  </mc:AlternateContent>
  <bookViews>
    <workbookView xWindow="0" yWindow="0" windowWidth="20496" windowHeight="7752" tabRatio="722"/>
  </bookViews>
  <sheets>
    <sheet name="CARGAS-EMBALSE BETANIA2024-2028" sheetId="2" r:id="rId1"/>
    <sheet name="Hoja2" sheetId="13" r:id="rId2"/>
    <sheet name="Hoja1" sheetId="10" r:id="rId3"/>
  </sheets>
  <definedNames>
    <definedName name="_xlnm.Print_Area" localSheetId="0">'CARGAS-EMBALSE BETANIA2024-2028'!$A$1:$D$8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2" l="1"/>
  <c r="E8" i="2"/>
  <c r="H7" i="2"/>
  <c r="L7" i="2" s="1"/>
  <c r="G7" i="2"/>
  <c r="K7" i="2" s="1"/>
  <c r="G8" i="2" l="1"/>
  <c r="H8" i="2"/>
  <c r="I8" i="2"/>
  <c r="I7" i="2"/>
  <c r="J7" i="2"/>
  <c r="J8" i="2" s="1"/>
  <c r="K8" i="2"/>
  <c r="O7" i="2"/>
  <c r="P7" i="2"/>
  <c r="L8" i="2"/>
  <c r="D8" i="2"/>
  <c r="N7" i="2" l="1"/>
  <c r="N8" i="2" s="1"/>
  <c r="M7" i="2"/>
  <c r="M8" i="2" s="1"/>
  <c r="O8" i="2"/>
  <c r="S7" i="2"/>
  <c r="P8" i="2"/>
  <c r="T7" i="2"/>
  <c r="Q7" i="2" l="1"/>
  <c r="Q8" i="2" s="1"/>
  <c r="R7" i="2"/>
  <c r="R8" i="2" s="1"/>
  <c r="T8" i="2"/>
  <c r="X7" i="2"/>
  <c r="X8" i="2" s="1"/>
  <c r="S8" i="2"/>
  <c r="W7" i="2"/>
  <c r="W8" i="2" s="1"/>
  <c r="Z7" i="2" l="1"/>
  <c r="Z8" i="2" s="1"/>
  <c r="V7" i="2"/>
  <c r="Y7" i="2"/>
  <c r="Y8" i="2" s="1"/>
  <c r="U7" i="2"/>
  <c r="U8" i="2" s="1"/>
  <c r="V8" i="2" l="1"/>
</calcChain>
</file>

<file path=xl/sharedStrings.xml><?xml version="1.0" encoding="utf-8"?>
<sst xmlns="http://schemas.openxmlformats.org/spreadsheetml/2006/main" count="41" uniqueCount="25">
  <si>
    <t>N°</t>
  </si>
  <si>
    <t>USUARIO</t>
  </si>
  <si>
    <t>MUNICIPIO</t>
  </si>
  <si>
    <t>USUARIOS CON PSMV</t>
  </si>
  <si>
    <t xml:space="preserve">NUMERO DE VERTIMIENTOS </t>
  </si>
  <si>
    <t>REDUCCIÓN DE VERTIMIENTOS</t>
  </si>
  <si>
    <t>Cm
DBO5 (kg/año)</t>
  </si>
  <si>
    <t>Cm
SST (kg/año)</t>
  </si>
  <si>
    <t>% PONDERADO DBO5</t>
  </si>
  <si>
    <t>% PONDERADO SST</t>
  </si>
  <si>
    <t>X</t>
  </si>
  <si>
    <t>SUBTOTAL USUARIOS</t>
  </si>
  <si>
    <t>YAGUARA</t>
  </si>
  <si>
    <t>Empresa de Servicios Publicos de Yaguara S.A E.S.P.</t>
  </si>
  <si>
    <t>EMBALSE BETANIA</t>
  </si>
  <si>
    <t>CARGA CONTAMINANTE LÍNEA BASE Kg- año</t>
  </si>
  <si>
    <t xml:space="preserve">PROYECCIÓN DE CARGA A VERTER EN EL AÑO 2024
</t>
  </si>
  <si>
    <t xml:space="preserve">PROYECCIÓN DE CARGA A VERTER EN EL AÑO 2025
</t>
  </si>
  <si>
    <t xml:space="preserve">PROYECCIÓN DE CARGA A VERTER EN EL AÑO 2026
</t>
  </si>
  <si>
    <t xml:space="preserve">PROYECCIÓN DE CARGA A VERTER EN EL AÑO 2027
</t>
  </si>
  <si>
    <t>PROYECCIÓN DE CARGA A VERTER EN EL AÑO 2028</t>
  </si>
  <si>
    <t xml:space="preserve">
DBO5 (kg/año)</t>
  </si>
  <si>
    <t xml:space="preserve">
SST (kg/año)</t>
  </si>
  <si>
    <t>Promedio Tasa Crecimiento Prestador Yaguará</t>
  </si>
  <si>
    <t xml:space="preserve">Prestador, cuenta con tres PTAR que tratan el 100% de las aguas residuales; la PTAR Mochila, no cumple para 2022 el LMP de DBO5.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</si>
</sst>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164" formatCode="_ * #,##0.00_ ;_ * \-#,##0.00_ ;_ * &quot;-&quot;??_ ;_ @_ "/>
    <numFmt numFmtId="165" formatCode="0.0%"/>
  </numFmts>
  <fonts count="13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28"/>
      <color rgb="FF000099"/>
      <name val="Arial"/>
      <family val="2"/>
    </font>
    <font>
      <sz val="10"/>
      <name val="Arial"/>
      <family val="2"/>
    </font>
    <font>
      <sz val="12"/>
      <color theme="1"/>
      <name val="Calibri "/>
    </font>
    <font>
      <b/>
      <sz val="11"/>
      <color rgb="FF000066"/>
      <name val="Arial"/>
      <family val="2"/>
    </font>
    <font>
      <sz val="12"/>
      <color rgb="FF000099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b/>
      <sz val="11"/>
      <color rgb="FF00009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0" fontId="2" fillId="0" borderId="0"/>
    <xf numFmtId="41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9" fontId="1" fillId="0" borderId="0" applyFont="0" applyFill="0" applyBorder="0" applyAlignment="0" applyProtection="0"/>
    <xf numFmtId="0" fontId="5" fillId="0" borderId="0"/>
  </cellStyleXfs>
  <cellXfs count="35">
    <xf numFmtId="0" fontId="0" fillId="0" borderId="0" xfId="0"/>
    <xf numFmtId="0" fontId="3" fillId="0" borderId="0" xfId="1" applyNumberFormat="1" applyFont="1" applyFill="1" applyBorder="1" applyAlignment="1">
      <alignment horizontal="center" vertical="center"/>
    </xf>
    <xf numFmtId="0" fontId="3" fillId="0" borderId="0" xfId="1" applyNumberFormat="1" applyFont="1" applyFill="1" applyBorder="1" applyAlignment="1">
      <alignment vertical="center"/>
    </xf>
    <xf numFmtId="0" fontId="6" fillId="0" borderId="0" xfId="1" applyFont="1" applyAlignment="1">
      <alignment horizontal="center" vertical="center"/>
    </xf>
    <xf numFmtId="0" fontId="6" fillId="0" borderId="0" xfId="1" applyFont="1" applyAlignment="1">
      <alignment vertical="center"/>
    </xf>
    <xf numFmtId="0" fontId="6" fillId="2" borderId="0" xfId="1" applyFont="1" applyFill="1" applyAlignment="1">
      <alignment horizontal="center" vertical="center"/>
    </xf>
    <xf numFmtId="0" fontId="6" fillId="0" borderId="0" xfId="1" applyFont="1" applyFill="1" applyAlignment="1">
      <alignment vertical="center"/>
    </xf>
    <xf numFmtId="0" fontId="7" fillId="0" borderId="2" xfId="1" applyNumberFormat="1" applyFont="1" applyFill="1" applyBorder="1" applyAlignment="1">
      <alignment horizontal="center" vertical="center" wrapText="1"/>
    </xf>
    <xf numFmtId="0" fontId="8" fillId="2" borderId="0" xfId="1" applyNumberFormat="1" applyFont="1" applyFill="1" applyBorder="1" applyAlignment="1">
      <alignment vertical="center"/>
    </xf>
    <xf numFmtId="0" fontId="9" fillId="2" borderId="2" xfId="1" applyNumberFormat="1" applyFont="1" applyFill="1" applyBorder="1" applyAlignment="1">
      <alignment horizontal="center" vertical="center"/>
    </xf>
    <xf numFmtId="0" fontId="10" fillId="2" borderId="6" xfId="6" applyFont="1" applyFill="1" applyBorder="1" applyAlignment="1">
      <alignment horizontal="center" vertical="center" wrapText="1"/>
    </xf>
    <xf numFmtId="0" fontId="11" fillId="2" borderId="2" xfId="1" applyNumberFormat="1" applyFont="1" applyFill="1" applyBorder="1" applyAlignment="1">
      <alignment vertical="center"/>
    </xf>
    <xf numFmtId="0" fontId="11" fillId="2" borderId="0" xfId="1" applyNumberFormat="1" applyFont="1" applyFill="1" applyBorder="1" applyAlignment="1">
      <alignment vertical="center"/>
    </xf>
    <xf numFmtId="0" fontId="11" fillId="0" borderId="0" xfId="1" applyNumberFormat="1" applyFont="1" applyFill="1" applyBorder="1" applyAlignment="1">
      <alignment vertical="center"/>
    </xf>
    <xf numFmtId="0" fontId="11" fillId="2" borderId="2" xfId="1" applyNumberFormat="1" applyFont="1" applyFill="1" applyBorder="1" applyAlignment="1">
      <alignment horizontal="center" vertical="center"/>
    </xf>
    <xf numFmtId="41" fontId="12" fillId="3" borderId="2" xfId="2" applyFont="1" applyFill="1" applyBorder="1" applyAlignment="1">
      <alignment horizontal="center" vertical="center"/>
    </xf>
    <xf numFmtId="41" fontId="12" fillId="3" borderId="2" xfId="2" applyFont="1" applyFill="1" applyBorder="1" applyAlignment="1">
      <alignment horizontal="center" vertical="center" wrapText="1"/>
    </xf>
    <xf numFmtId="165" fontId="6" fillId="0" borderId="2" xfId="7" applyNumberFormat="1" applyFont="1" applyBorder="1" applyAlignment="1">
      <alignment horizontal="center" vertical="center"/>
    </xf>
    <xf numFmtId="9" fontId="12" fillId="3" borderId="2" xfId="7" applyFont="1" applyFill="1" applyBorder="1" applyAlignment="1">
      <alignment horizontal="center" vertical="center"/>
    </xf>
    <xf numFmtId="41" fontId="11" fillId="2" borderId="2" xfId="2" applyFont="1" applyFill="1" applyBorder="1" applyAlignment="1">
      <alignment vertical="center"/>
    </xf>
    <xf numFmtId="9" fontId="11" fillId="2" borderId="2" xfId="7" applyFont="1" applyFill="1" applyBorder="1" applyAlignment="1">
      <alignment horizontal="center" vertical="center"/>
    </xf>
    <xf numFmtId="0" fontId="9" fillId="2" borderId="2" xfId="1" applyNumberFormat="1" applyFont="1" applyFill="1" applyBorder="1" applyAlignment="1">
      <alignment horizontal="center" vertical="center"/>
    </xf>
    <xf numFmtId="0" fontId="7" fillId="0" borderId="3" xfId="1" applyNumberFormat="1" applyFont="1" applyFill="1" applyBorder="1" applyAlignment="1">
      <alignment horizontal="center" vertical="center" wrapText="1"/>
    </xf>
    <xf numFmtId="0" fontId="7" fillId="0" borderId="4" xfId="1" applyNumberFormat="1" applyFont="1" applyFill="1" applyBorder="1" applyAlignment="1">
      <alignment horizontal="center" vertical="center" wrapText="1"/>
    </xf>
    <xf numFmtId="0" fontId="7" fillId="0" borderId="5" xfId="1" applyNumberFormat="1" applyFont="1" applyFill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7" fillId="0" borderId="2" xfId="1" applyNumberFormat="1" applyFont="1" applyFill="1" applyBorder="1" applyAlignment="1">
      <alignment horizontal="center" vertical="center" wrapText="1"/>
    </xf>
    <xf numFmtId="0" fontId="6" fillId="4" borderId="0" xfId="1" applyFont="1" applyFill="1" applyAlignment="1">
      <alignment horizontal="center" vertical="center" wrapText="1"/>
    </xf>
    <xf numFmtId="0" fontId="4" fillId="0" borderId="0" xfId="1" applyNumberFormat="1" applyFont="1" applyFill="1" applyBorder="1" applyAlignment="1">
      <alignment horizontal="center" vertical="center" wrapText="1"/>
    </xf>
    <xf numFmtId="0" fontId="4" fillId="0" borderId="1" xfId="1" applyNumberFormat="1" applyFont="1" applyFill="1" applyBorder="1" applyAlignment="1">
      <alignment horizontal="center" vertical="center" wrapText="1"/>
    </xf>
    <xf numFmtId="0" fontId="7" fillId="0" borderId="2" xfId="1" applyNumberFormat="1" applyFont="1" applyFill="1" applyBorder="1" applyAlignment="1">
      <alignment horizontal="center" vertical="center"/>
    </xf>
    <xf numFmtId="41" fontId="12" fillId="3" borderId="3" xfId="2" applyFont="1" applyFill="1" applyBorder="1" applyAlignment="1">
      <alignment horizontal="center" vertical="center"/>
    </xf>
    <xf numFmtId="41" fontId="12" fillId="3" borderId="5" xfId="2" applyFont="1" applyFill="1" applyBorder="1" applyAlignment="1">
      <alignment horizontal="center" vertical="center"/>
    </xf>
    <xf numFmtId="0" fontId="6" fillId="0" borderId="0" xfId="1" applyFont="1" applyBorder="1" applyAlignment="1">
      <alignment horizontal="center" vertical="center" wrapText="1"/>
    </xf>
    <xf numFmtId="165" fontId="6" fillId="0" borderId="0" xfId="7" applyNumberFormat="1" applyFont="1" applyBorder="1" applyAlignment="1">
      <alignment horizontal="center" vertical="center"/>
    </xf>
  </cellXfs>
  <cellStyles count="9">
    <cellStyle name="Millares [0] 2" xfId="2"/>
    <cellStyle name="Millares 2" xfId="5"/>
    <cellStyle name="Normal" xfId="0" builtinId="0"/>
    <cellStyle name="Normal 2" xfId="1"/>
    <cellStyle name="Normal 2 2" xfId="4"/>
    <cellStyle name="Normal 3" xfId="6"/>
    <cellStyle name="Normal 3 2" xfId="8"/>
    <cellStyle name="Porcentaje" xfId="7" builtinId="5"/>
    <cellStyle name="Porcentaje 2" xfId="3"/>
  </cellStyles>
  <dxfs count="0"/>
  <tableStyles count="0" defaultTableStyle="TableStyleMedium2" defaultPivotStyle="PivotStyleLight16"/>
  <colors>
    <mruColors>
      <color rgb="FFCCFFFF"/>
      <color rgb="FF99FFCC"/>
      <color rgb="FFFFFF99"/>
      <color rgb="FFC6E6A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5"/>
  <sheetViews>
    <sheetView tabSelected="1" zoomScale="70" zoomScaleNormal="70" zoomScaleSheetLayoutView="70" workbookViewId="0">
      <selection activeCell="I14" sqref="I14"/>
    </sheetView>
  </sheetViews>
  <sheetFormatPr baseColWidth="10" defaultColWidth="10" defaultRowHeight="15"/>
  <cols>
    <col min="1" max="1" width="7.5" style="3" customWidth="1"/>
    <col min="2" max="2" width="40.8984375" style="4" customWidth="1"/>
    <col min="3" max="3" width="14.5" style="5" customWidth="1"/>
    <col min="4" max="4" width="12" style="3" customWidth="1"/>
    <col min="5" max="5" width="10" style="4"/>
    <col min="6" max="6" width="10" style="6"/>
    <col min="7" max="7" width="11.19921875" style="6" bestFit="1" customWidth="1"/>
    <col min="8" max="10" width="10" style="6"/>
    <col min="11" max="12" width="10.796875" style="6" customWidth="1"/>
    <col min="13" max="13" width="12.796875" style="6" customWidth="1"/>
    <col min="14" max="14" width="10" style="6"/>
    <col min="15" max="16" width="13.19921875" style="6" bestFit="1" customWidth="1"/>
    <col min="17" max="18" width="10" style="6"/>
    <col min="19" max="19" width="10.296875" style="6" customWidth="1"/>
    <col min="20" max="20" width="10.5" style="6" customWidth="1"/>
    <col min="21" max="22" width="10" style="6"/>
    <col min="23" max="24" width="13.19921875" style="6" bestFit="1" customWidth="1"/>
    <col min="25" max="26" width="10" style="4"/>
    <col min="27" max="27" width="14.8984375" style="4" customWidth="1"/>
    <col min="28" max="28" width="8" style="4" customWidth="1"/>
    <col min="29" max="29" width="7.8984375" style="4" customWidth="1"/>
    <col min="30" max="30" width="6.8984375" style="4" customWidth="1"/>
    <col min="31" max="31" width="8.09765625" style="4" customWidth="1"/>
    <col min="32" max="32" width="7.8984375" style="4" customWidth="1"/>
    <col min="33" max="16384" width="10" style="4"/>
  </cols>
  <sheetData>
    <row r="1" spans="1:32" s="2" customFormat="1" ht="31.5" customHeight="1">
      <c r="A1" s="1"/>
      <c r="C1" s="1"/>
      <c r="D1" s="1"/>
    </row>
    <row r="2" spans="1:32" s="2" customFormat="1" ht="35.25" customHeight="1">
      <c r="A2" s="28"/>
      <c r="B2" s="28"/>
      <c r="C2" s="28"/>
      <c r="D2" s="28"/>
    </row>
    <row r="3" spans="1:32" s="2" customFormat="1" ht="35.25" customHeight="1">
      <c r="A3" s="28"/>
      <c r="B3" s="28"/>
      <c r="C3" s="28"/>
      <c r="D3" s="28"/>
    </row>
    <row r="4" spans="1:32" s="2" customFormat="1">
      <c r="A4" s="29"/>
      <c r="B4" s="29"/>
      <c r="C4" s="29"/>
      <c r="D4" s="29"/>
    </row>
    <row r="5" spans="1:32" s="13" customFormat="1" ht="47.4" customHeight="1">
      <c r="A5" s="30" t="s">
        <v>0</v>
      </c>
      <c r="B5" s="30" t="s">
        <v>1</v>
      </c>
      <c r="C5" s="30" t="s">
        <v>2</v>
      </c>
      <c r="D5" s="26" t="s">
        <v>3</v>
      </c>
      <c r="E5" s="26" t="s">
        <v>15</v>
      </c>
      <c r="F5" s="26"/>
      <c r="G5" s="22" t="s">
        <v>16</v>
      </c>
      <c r="H5" s="23"/>
      <c r="I5" s="23"/>
      <c r="J5" s="24"/>
      <c r="K5" s="22" t="s">
        <v>17</v>
      </c>
      <c r="L5" s="23"/>
      <c r="M5" s="23"/>
      <c r="N5" s="24"/>
      <c r="O5" s="22" t="s">
        <v>18</v>
      </c>
      <c r="P5" s="23"/>
      <c r="Q5" s="23"/>
      <c r="R5" s="24"/>
      <c r="S5" s="22" t="s">
        <v>19</v>
      </c>
      <c r="T5" s="23"/>
      <c r="U5" s="23"/>
      <c r="V5" s="24"/>
      <c r="W5" s="23" t="s">
        <v>20</v>
      </c>
      <c r="X5" s="23"/>
      <c r="Y5" s="23"/>
      <c r="Z5" s="24"/>
      <c r="AA5" s="7" t="s">
        <v>4</v>
      </c>
      <c r="AB5" s="22" t="s">
        <v>5</v>
      </c>
      <c r="AC5" s="23"/>
      <c r="AD5" s="23"/>
      <c r="AE5" s="23"/>
      <c r="AF5" s="24"/>
    </row>
    <row r="6" spans="1:32" s="13" customFormat="1" ht="43.2" customHeight="1">
      <c r="A6" s="30"/>
      <c r="B6" s="30"/>
      <c r="C6" s="30"/>
      <c r="D6" s="26"/>
      <c r="E6" s="7" t="s">
        <v>21</v>
      </c>
      <c r="F6" s="7" t="s">
        <v>22</v>
      </c>
      <c r="G6" s="7" t="s">
        <v>6</v>
      </c>
      <c r="H6" s="7" t="s">
        <v>7</v>
      </c>
      <c r="I6" s="7" t="s">
        <v>8</v>
      </c>
      <c r="J6" s="7" t="s">
        <v>9</v>
      </c>
      <c r="K6" s="7" t="s">
        <v>6</v>
      </c>
      <c r="L6" s="7" t="s">
        <v>7</v>
      </c>
      <c r="M6" s="7" t="s">
        <v>8</v>
      </c>
      <c r="N6" s="7" t="s">
        <v>9</v>
      </c>
      <c r="O6" s="7" t="s">
        <v>6</v>
      </c>
      <c r="P6" s="7" t="s">
        <v>7</v>
      </c>
      <c r="Q6" s="7" t="s">
        <v>8</v>
      </c>
      <c r="R6" s="7" t="s">
        <v>9</v>
      </c>
      <c r="S6" s="7" t="s">
        <v>6</v>
      </c>
      <c r="T6" s="7" t="s">
        <v>7</v>
      </c>
      <c r="U6" s="7" t="s">
        <v>8</v>
      </c>
      <c r="V6" s="7" t="s">
        <v>9</v>
      </c>
      <c r="W6" s="7" t="s">
        <v>6</v>
      </c>
      <c r="X6" s="7" t="s">
        <v>7</v>
      </c>
      <c r="Y6" s="7" t="s">
        <v>8</v>
      </c>
      <c r="Z6" s="7" t="s">
        <v>9</v>
      </c>
      <c r="AA6" s="7">
        <v>2023</v>
      </c>
      <c r="AB6" s="7">
        <v>2024</v>
      </c>
      <c r="AC6" s="7">
        <v>2025</v>
      </c>
      <c r="AD6" s="7">
        <v>2026</v>
      </c>
      <c r="AE6" s="7">
        <v>2027</v>
      </c>
      <c r="AF6" s="7">
        <v>2028</v>
      </c>
    </row>
    <row r="7" spans="1:32" s="12" customFormat="1" ht="36" customHeight="1">
      <c r="A7" s="9">
        <v>1</v>
      </c>
      <c r="B7" s="10" t="s">
        <v>13</v>
      </c>
      <c r="C7" s="21" t="s">
        <v>12</v>
      </c>
      <c r="D7" s="9" t="s">
        <v>10</v>
      </c>
      <c r="E7" s="19">
        <v>28050.520391999995</v>
      </c>
      <c r="F7" s="19">
        <v>11346.785251200001</v>
      </c>
      <c r="G7" s="19">
        <f>E7*1.01</f>
        <v>28331.025595919997</v>
      </c>
      <c r="H7" s="19">
        <f>F7*1.01</f>
        <v>11460.253103712001</v>
      </c>
      <c r="I7" s="20">
        <f>G7/$G$8</f>
        <v>1</v>
      </c>
      <c r="J7" s="20">
        <f>H7/$H$8</f>
        <v>1</v>
      </c>
      <c r="K7" s="19">
        <f>G7*1.01</f>
        <v>28614.335851879197</v>
      </c>
      <c r="L7" s="19">
        <f>H7*1.01</f>
        <v>11574.855634749121</v>
      </c>
      <c r="M7" s="20">
        <f>K7/$K$8</f>
        <v>1</v>
      </c>
      <c r="N7" s="20">
        <f>L7/$L$8</f>
        <v>1</v>
      </c>
      <c r="O7" s="19">
        <f>K7*1.01</f>
        <v>28900.479210397989</v>
      </c>
      <c r="P7" s="19">
        <f>L7*1.01</f>
        <v>11690.604191096612</v>
      </c>
      <c r="Q7" s="20">
        <f>O7/$O$8</f>
        <v>1</v>
      </c>
      <c r="R7" s="20">
        <f>P7/$P$8</f>
        <v>1</v>
      </c>
      <c r="S7" s="19">
        <f>O7*1.01</f>
        <v>29189.484002501969</v>
      </c>
      <c r="T7" s="19">
        <f>P7*1.01</f>
        <v>11807.510233007579</v>
      </c>
      <c r="U7" s="20">
        <f>S7/$S$8</f>
        <v>1</v>
      </c>
      <c r="V7" s="20">
        <f>T7/$T$8</f>
        <v>1</v>
      </c>
      <c r="W7" s="19">
        <f>S7*1.01</f>
        <v>29481.378842526989</v>
      </c>
      <c r="X7" s="19">
        <f>T7*1.01</f>
        <v>11925.585335337655</v>
      </c>
      <c r="Y7" s="20">
        <f>W7/$W$8</f>
        <v>1</v>
      </c>
      <c r="Z7" s="20">
        <f>X7/$X$8</f>
        <v>1</v>
      </c>
      <c r="AA7" s="14">
        <v>3</v>
      </c>
      <c r="AB7" s="11"/>
      <c r="AC7" s="11"/>
      <c r="AD7" s="11"/>
      <c r="AE7" s="11"/>
      <c r="AF7" s="11"/>
    </row>
    <row r="8" spans="1:32" s="8" customFormat="1" ht="36" customHeight="1">
      <c r="A8" s="31" t="s">
        <v>14</v>
      </c>
      <c r="B8" s="32"/>
      <c r="C8" s="16" t="s">
        <v>11</v>
      </c>
      <c r="D8" s="15">
        <f>COUNTA(D7:D7)</f>
        <v>1</v>
      </c>
      <c r="E8" s="15">
        <f>SUM(E7:E7)</f>
        <v>28050.520391999995</v>
      </c>
      <c r="F8" s="15">
        <f>SUM(F7:F7)</f>
        <v>11346.785251200001</v>
      </c>
      <c r="G8" s="15">
        <f>SUM(G7:G7)</f>
        <v>28331.025595919997</v>
      </c>
      <c r="H8" s="15">
        <f>SUM(H7:H7)</f>
        <v>11460.253103712001</v>
      </c>
      <c r="I8" s="18">
        <f>SUM(I7:I7)</f>
        <v>1</v>
      </c>
      <c r="J8" s="18">
        <f>SUM(J7:J7)</f>
        <v>1</v>
      </c>
      <c r="K8" s="15">
        <f>SUM(K7:K7)</f>
        <v>28614.335851879197</v>
      </c>
      <c r="L8" s="15">
        <f>SUM(L7:L7)</f>
        <v>11574.855634749121</v>
      </c>
      <c r="M8" s="18">
        <f>SUM(M7:M7)</f>
        <v>1</v>
      </c>
      <c r="N8" s="18">
        <f>SUM(N7:N7)</f>
        <v>1</v>
      </c>
      <c r="O8" s="15">
        <f>SUM(O7:O7)</f>
        <v>28900.479210397989</v>
      </c>
      <c r="P8" s="15">
        <f>SUM(P7:P7)</f>
        <v>11690.604191096612</v>
      </c>
      <c r="Q8" s="18">
        <f>SUM(Q7:Q7)</f>
        <v>1</v>
      </c>
      <c r="R8" s="18">
        <f>SUM(R7:R7)</f>
        <v>1</v>
      </c>
      <c r="S8" s="15">
        <f>SUM(S7:S7)</f>
        <v>29189.484002501969</v>
      </c>
      <c r="T8" s="15">
        <f>SUM(T7:T7)</f>
        <v>11807.510233007579</v>
      </c>
      <c r="U8" s="18">
        <f>SUM(U7:U7)</f>
        <v>1</v>
      </c>
      <c r="V8" s="18">
        <f>SUM(V7:V7)</f>
        <v>1</v>
      </c>
      <c r="W8" s="15">
        <f>SUM(W7:W7)</f>
        <v>29481.378842526989</v>
      </c>
      <c r="X8" s="15">
        <f>SUM(X7:X7)</f>
        <v>11925.585335337655</v>
      </c>
      <c r="Y8" s="18">
        <f>SUM(Y7:Y7)</f>
        <v>1</v>
      </c>
      <c r="Z8" s="18">
        <f>SUM(Z7:Z7)</f>
        <v>1</v>
      </c>
      <c r="AA8" s="15"/>
      <c r="AB8" s="15"/>
      <c r="AC8" s="15"/>
      <c r="AD8" s="15"/>
      <c r="AE8" s="15"/>
      <c r="AF8" s="15"/>
    </row>
    <row r="9" spans="1:32" s="2" customFormat="1">
      <c r="A9" s="1"/>
      <c r="D9" s="1"/>
    </row>
    <row r="10" spans="1:32" ht="54" customHeight="1">
      <c r="A10" s="27" t="s">
        <v>24</v>
      </c>
      <c r="B10" s="27"/>
      <c r="D10" s="25" t="s">
        <v>23</v>
      </c>
      <c r="E10" s="25"/>
      <c r="F10" s="17">
        <v>0.01</v>
      </c>
    </row>
    <row r="11" spans="1:32" ht="57.6" customHeight="1">
      <c r="A11" s="27"/>
      <c r="B11" s="27"/>
      <c r="D11" s="33"/>
      <c r="E11" s="33"/>
      <c r="F11" s="34"/>
    </row>
    <row r="12" spans="1:32">
      <c r="A12" s="27"/>
      <c r="B12" s="27"/>
    </row>
    <row r="13" spans="1:32">
      <c r="A13" s="27"/>
      <c r="B13" s="27"/>
    </row>
    <row r="14" spans="1:32">
      <c r="A14" s="27"/>
      <c r="B14" s="27"/>
    </row>
    <row r="15" spans="1:32">
      <c r="A15" s="27"/>
      <c r="B15" s="27"/>
    </row>
  </sheetData>
  <mergeCells count="16">
    <mergeCell ref="A10:B15"/>
    <mergeCell ref="A2:D4"/>
    <mergeCell ref="A5:A6"/>
    <mergeCell ref="B5:B6"/>
    <mergeCell ref="C5:C6"/>
    <mergeCell ref="D5:D6"/>
    <mergeCell ref="A8:B8"/>
    <mergeCell ref="AB5:AF5"/>
    <mergeCell ref="D10:E10"/>
    <mergeCell ref="K5:N5"/>
    <mergeCell ref="D11:E11"/>
    <mergeCell ref="E5:F5"/>
    <mergeCell ref="G5:J5"/>
    <mergeCell ref="O5:R5"/>
    <mergeCell ref="S5:V5"/>
    <mergeCell ref="W5:Z5"/>
  </mergeCells>
  <pageMargins left="0.7" right="0.7" top="0.75" bottom="0.75" header="0.3" footer="0.3"/>
  <pageSetup scale="1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.6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22" sqref="K22"/>
    </sheetView>
  </sheetViews>
  <sheetFormatPr baseColWidth="10" defaultRowHeight="15.6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CARGAS-EMBALSE BETANIA2024-2028</vt:lpstr>
      <vt:lpstr>Hoja2</vt:lpstr>
      <vt:lpstr>Hoja1</vt:lpstr>
      <vt:lpstr>'CARGAS-EMBALSE BETANIA2024-2028'!Área_de_impresión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CAM</cp:lastModifiedBy>
  <dcterms:created xsi:type="dcterms:W3CDTF">2018-09-27T07:22:44Z</dcterms:created>
  <dcterms:modified xsi:type="dcterms:W3CDTF">2023-11-06T21:52:11Z</dcterms:modified>
</cp:coreProperties>
</file>