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108" yWindow="-108" windowWidth="19428" windowHeight="10308" tabRatio="722"/>
  </bookViews>
  <sheets>
    <sheet name="CARGAS-R_GUAROCÒ-2024-2028" sheetId="2" r:id="rId1"/>
  </sheets>
  <definedNames>
    <definedName name="_xlnm.Print_Area" localSheetId="0">'CARGAS-R_GUAROCÒ-2024-2028'!$A$1:$D$6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 i="2" l="1"/>
  <c r="H4" i="2" l="1"/>
  <c r="L4" i="2" s="1"/>
  <c r="P4" i="2" s="1"/>
  <c r="T4" i="2" s="1"/>
  <c r="X4" i="2" s="1"/>
  <c r="G4" i="2"/>
  <c r="F6" i="2"/>
  <c r="E6" i="2"/>
  <c r="K4" i="2" l="1"/>
  <c r="K6" i="2" s="1"/>
  <c r="M4" i="2" s="1"/>
  <c r="H6" i="2"/>
  <c r="G6" i="2"/>
  <c r="J4" i="2"/>
  <c r="J6" i="2" s="1"/>
  <c r="O4" i="2" l="1"/>
  <c r="I4" i="2"/>
  <c r="I6" i="2" s="1"/>
  <c r="P6" i="2"/>
  <c r="L6" i="2"/>
  <c r="N4" i="2" s="1"/>
  <c r="M6" i="2"/>
  <c r="S4" i="2" l="1"/>
  <c r="W4" i="2" s="1"/>
  <c r="O6" i="2"/>
  <c r="Q4" i="2" s="1"/>
  <c r="Q6" i="2" s="1"/>
  <c r="N6" i="2"/>
  <c r="R4" i="2"/>
  <c r="R6" i="2" s="1"/>
  <c r="D6" i="2"/>
  <c r="T6" i="2" l="1"/>
  <c r="V4" i="2" s="1"/>
  <c r="V6" i="2" l="1"/>
  <c r="X6" i="2"/>
  <c r="Z4" i="2" s="1"/>
  <c r="S6" i="2"/>
  <c r="U4" i="2" l="1"/>
  <c r="U6" i="2" s="1"/>
  <c r="Z6" i="2"/>
  <c r="W6" i="2" l="1"/>
  <c r="Y4" i="2" s="1"/>
  <c r="Y6" i="2" l="1"/>
</calcChain>
</file>

<file path=xl/sharedStrings.xml><?xml version="1.0" encoding="utf-8"?>
<sst xmlns="http://schemas.openxmlformats.org/spreadsheetml/2006/main" count="42" uniqueCount="27">
  <si>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</si>
  <si>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</si>
  <si>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</si>
  <si>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</si>
  <si>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</si>
  <si>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</si>
  <si>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</si>
  <si>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</si>
  <si>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</si>
  <si>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</si>
  <si>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</si>
  <si>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</si>
  <si>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</si>
  <si>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</si>
  <si>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BARAYA</t>
  </si>
  <si>
    <t>CARGA PROYECTADA DE NUEVOS USUARIOS U OTROS VERTEDORES</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</si>
  <si>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</si>
  <si>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</si>
  <si>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</si>
  <si>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</si>
  <si>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</si>
  <si>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</si>
  <si>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</si>
  <si>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Promedio Tasa Crecimiento Prestador Baraya</t>
  </si>
  <si>
    <t>EMPRESA DE SERVICIOS PUBLICOS DOMICILIARIOS "EMPUBARAYA E.S.P"</t>
  </si>
  <si>
    <t>QUEBRADA GUAROCÓ</t>
  </si>
  <si>
    <t>Unico Uusuario Prestador, Empresas Publicas de Baraya EMPUBARAYA E.S.P cuenta con PTAR en operación. Para el corte 2022 no cumple norma de vertimiento en estos dos parámetros. Según el PSMV proyectan una optimización para el año 2024 
El Prestador deberá revisar el año y la carga vertida con la optimización, dado que la proyección del PSMV esta para el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</si>
</sst>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 #,##0.00_ ;_ * \-#,##0.00_ ;_ * &quot;-&quot;??_ ;_ @_ "/>
    <numFmt numFmtId="165" formatCode="0.0%"/>
  </numFmts>
  <fonts count="14">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4"/>
      <color rgb="FF000099"/>
      <name val="Arial"/>
      <family val="2"/>
    </font>
    <font>
      <sz val="10"/>
      <name val="Arial"/>
      <family val="2"/>
    </font>
    <font>
      <sz val="12"/>
      <color theme="1"/>
      <name val="Calibri "/>
    </font>
    <font>
      <b/>
      <sz val="16"/>
      <color rgb="FF000099"/>
      <name val="Arial"/>
      <family val="2"/>
    </font>
    <font>
      <b/>
      <sz val="12"/>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0" fontId="10" fillId="0" borderId="0"/>
  </cellStyleXfs>
  <cellXfs count="30">
    <xf numFmtId="0" fontId="0" fillId="0" borderId="0" xfId="0"/>
    <xf numFmtId="0" fontId="3" fillId="0" borderId="0" xfId="1" applyFont="1" applyAlignment="1">
      <alignment horizontal="center" vertical="center"/>
    </xf>
    <xf numFmtId="0" fontId="3" fillId="0" borderId="0" xfId="1" applyFont="1" applyAlignment="1">
      <alignment vertical="center"/>
    </xf>
    <xf numFmtId="0" fontId="6" fillId="0" borderId="1" xfId="1" applyFont="1" applyBorder="1" applyAlignment="1">
      <alignment horizontal="center" vertical="center" wrapText="1"/>
    </xf>
    <xf numFmtId="0" fontId="8" fillId="0" borderId="1" xfId="1" applyFont="1" applyBorder="1" applyAlignment="1">
      <alignment horizontal="center" vertical="center"/>
    </xf>
    <xf numFmtId="0" fontId="9" fillId="2" borderId="0" xfId="1" applyFont="1" applyFill="1" applyAlignment="1">
      <alignment vertical="center"/>
    </xf>
    <xf numFmtId="0" fontId="11" fillId="0" borderId="0" xfId="1" applyFont="1" applyAlignment="1">
      <alignment horizontal="center" vertical="center"/>
    </xf>
    <xf numFmtId="0" fontId="11" fillId="0" borderId="0" xfId="1" applyFont="1" applyAlignment="1">
      <alignment vertical="center"/>
    </xf>
    <xf numFmtId="0" fontId="11" fillId="3" borderId="0" xfId="1" applyFont="1" applyFill="1" applyAlignment="1">
      <alignment horizontal="center" vertical="center"/>
    </xf>
    <xf numFmtId="0" fontId="12" fillId="2" borderId="1" xfId="1" applyFont="1" applyFill="1" applyBorder="1" applyAlignment="1">
      <alignment horizontal="center" vertical="center"/>
    </xf>
    <xf numFmtId="0" fontId="7" fillId="0" borderId="1" xfId="1" applyFont="1" applyBorder="1" applyAlignment="1">
      <alignment horizontal="center" vertical="center"/>
    </xf>
    <xf numFmtId="0" fontId="7" fillId="0" borderId="1" xfId="1" applyFont="1" applyBorder="1" applyAlignment="1">
      <alignment horizontal="center" vertical="center"/>
    </xf>
    <xf numFmtId="0" fontId="13" fillId="0" borderId="1" xfId="6" applyFont="1" applyBorder="1" applyAlignment="1">
      <alignment horizontal="left" vertical="center" wrapText="1"/>
    </xf>
    <xf numFmtId="0" fontId="7" fillId="0" borderId="1" xfId="1" applyFont="1" applyBorder="1" applyAlignment="1">
      <alignment vertical="center"/>
    </xf>
    <xf numFmtId="43" fontId="7" fillId="0" borderId="1" xfId="7" applyFont="1" applyBorder="1" applyAlignment="1">
      <alignment horizontal="center" vertical="center"/>
    </xf>
    <xf numFmtId="9" fontId="7" fillId="0" borderId="1" xfId="8" applyFont="1" applyBorder="1" applyAlignment="1">
      <alignment horizontal="center" vertical="center"/>
    </xf>
    <xf numFmtId="0" fontId="7" fillId="0" borderId="4" xfId="1" applyFont="1" applyBorder="1" applyAlignment="1">
      <alignment horizontal="center" vertical="center"/>
    </xf>
    <xf numFmtId="4" fontId="7" fillId="0" borderId="1" xfId="1" applyNumberFormat="1" applyFont="1" applyBorder="1" applyAlignment="1">
      <alignment horizontal="center" vertical="center"/>
    </xf>
    <xf numFmtId="3" fontId="7" fillId="0" borderId="1" xfId="1" applyNumberFormat="1" applyFont="1" applyBorder="1" applyAlignment="1">
      <alignment horizontal="center" vertical="center"/>
    </xf>
    <xf numFmtId="165" fontId="11" fillId="0" borderId="1" xfId="1" applyNumberFormat="1" applyFont="1" applyBorder="1" applyAlignment="1">
      <alignment horizontal="center" vertical="center"/>
    </xf>
    <xf numFmtId="0" fontId="11" fillId="0" borderId="1" xfId="1" applyFont="1" applyBorder="1" applyAlignment="1">
      <alignment horizontal="left" vertical="center" wrapText="1"/>
    </xf>
    <xf numFmtId="4" fontId="12" fillId="2" borderId="1" xfId="1" applyNumberFormat="1" applyFont="1" applyFill="1" applyBorder="1" applyAlignment="1">
      <alignment horizontal="center" vertical="center"/>
    </xf>
    <xf numFmtId="9" fontId="12" fillId="2" borderId="1" xfId="1" applyNumberFormat="1" applyFont="1" applyFill="1" applyBorder="1" applyAlignment="1">
      <alignment horizontal="center" vertical="center"/>
    </xf>
    <xf numFmtId="0" fontId="11" fillId="4" borderId="0" xfId="1" applyFont="1" applyFill="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Border="1" applyAlignment="1">
      <alignment horizontal="center" vertical="center"/>
    </xf>
  </cellXfs>
  <cellStyles count="10">
    <cellStyle name="Millares" xfId="7" builtinId="3"/>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FFFF99"/>
      <color rgb="FFC6E6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zoomScale="60" zoomScaleNormal="60" zoomScaleSheetLayoutView="70" workbookViewId="0">
      <selection activeCell="D1" sqref="D1:D1048576"/>
    </sheetView>
  </sheetViews>
  <sheetFormatPr baseColWidth="10" defaultColWidth="10" defaultRowHeight="24.9" customHeight="1"/>
  <cols>
    <col min="1" max="1" width="7.5" style="6" customWidth="1"/>
    <col min="2" max="2" width="63.19921875" style="7" customWidth="1"/>
    <col min="3" max="3" width="30.09765625" style="8" customWidth="1"/>
    <col min="4" max="4" width="15.3984375" style="6" customWidth="1"/>
    <col min="5" max="32" width="20.59765625" style="7" customWidth="1"/>
    <col min="33" max="16384" width="10" style="7"/>
  </cols>
  <sheetData>
    <row r="1" spans="1:32" s="2" customFormat="1" ht="24.9" customHeight="1">
      <c r="A1" s="1"/>
      <c r="C1" s="1"/>
      <c r="D1" s="1"/>
    </row>
    <row r="2" spans="1:32" s="2" customFormat="1" ht="41.4" customHeight="1">
      <c r="A2" s="29" t="s">
        <v>0</v>
      </c>
      <c r="B2" s="29" t="s">
        <v>1</v>
      </c>
      <c r="C2" s="29" t="s">
        <v>2</v>
      </c>
      <c r="D2" s="28" t="s">
        <v>3</v>
      </c>
      <c r="E2" s="28" t="s">
        <v>16</v>
      </c>
      <c r="F2" s="28"/>
      <c r="G2" s="24" t="s">
        <v>17</v>
      </c>
      <c r="H2" s="24"/>
      <c r="I2" s="24"/>
      <c r="J2" s="24"/>
      <c r="K2" s="24" t="s">
        <v>18</v>
      </c>
      <c r="L2" s="24"/>
      <c r="M2" s="24"/>
      <c r="N2" s="24"/>
      <c r="O2" s="24" t="s">
        <v>19</v>
      </c>
      <c r="P2" s="24"/>
      <c r="Q2" s="24"/>
      <c r="R2" s="24"/>
      <c r="S2" s="24" t="s">
        <v>20</v>
      </c>
      <c r="T2" s="24"/>
      <c r="U2" s="24"/>
      <c r="V2" s="24"/>
      <c r="W2" s="24" t="s">
        <v>21</v>
      </c>
      <c r="X2" s="24"/>
      <c r="Y2" s="24"/>
      <c r="Z2" s="24"/>
      <c r="AA2" s="3" t="s">
        <v>4</v>
      </c>
      <c r="AB2" s="25" t="s">
        <v>5</v>
      </c>
      <c r="AC2" s="25"/>
      <c r="AD2" s="25"/>
      <c r="AE2" s="25"/>
      <c r="AF2" s="25"/>
    </row>
    <row r="3" spans="1:32" s="2" customFormat="1" ht="38.4" customHeight="1">
      <c r="A3" s="29"/>
      <c r="B3" s="29"/>
      <c r="C3" s="29"/>
      <c r="D3" s="28"/>
      <c r="E3" s="3" t="s">
        <v>6</v>
      </c>
      <c r="F3" s="3" t="s">
        <v>8</v>
      </c>
      <c r="G3" s="3" t="s">
        <v>7</v>
      </c>
      <c r="H3" s="3" t="s">
        <v>9</v>
      </c>
      <c r="I3" s="3" t="s">
        <v>10</v>
      </c>
      <c r="J3" s="3" t="s">
        <v>11</v>
      </c>
      <c r="K3" s="3" t="s">
        <v>7</v>
      </c>
      <c r="L3" s="3" t="s">
        <v>9</v>
      </c>
      <c r="M3" s="3" t="s">
        <v>10</v>
      </c>
      <c r="N3" s="3" t="s">
        <v>11</v>
      </c>
      <c r="O3" s="3" t="s">
        <v>7</v>
      </c>
      <c r="P3" s="3" t="s">
        <v>9</v>
      </c>
      <c r="Q3" s="3" t="s">
        <v>10</v>
      </c>
      <c r="R3" s="3" t="s">
        <v>11</v>
      </c>
      <c r="S3" s="3" t="s">
        <v>6</v>
      </c>
      <c r="T3" s="3" t="s">
        <v>22</v>
      </c>
      <c r="U3" s="3" t="s">
        <v>10</v>
      </c>
      <c r="V3" s="3" t="s">
        <v>11</v>
      </c>
      <c r="W3" s="3" t="s">
        <v>6</v>
      </c>
      <c r="X3" s="3" t="s">
        <v>9</v>
      </c>
      <c r="Y3" s="3" t="s">
        <v>10</v>
      </c>
      <c r="Z3" s="3" t="s">
        <v>11</v>
      </c>
      <c r="AA3" s="3">
        <v>2023</v>
      </c>
      <c r="AB3" s="3">
        <v>2024</v>
      </c>
      <c r="AC3" s="3">
        <v>2025</v>
      </c>
      <c r="AD3" s="3">
        <v>2026</v>
      </c>
      <c r="AE3" s="3">
        <v>2027</v>
      </c>
      <c r="AF3" s="3">
        <v>2028</v>
      </c>
    </row>
    <row r="4" spans="1:32" s="2" customFormat="1" ht="54.75" customHeight="1">
      <c r="A4" s="10">
        <v>1</v>
      </c>
      <c r="B4" s="12" t="s">
        <v>24</v>
      </c>
      <c r="C4" s="11" t="s">
        <v>14</v>
      </c>
      <c r="D4" s="4" t="s">
        <v>12</v>
      </c>
      <c r="E4" s="14">
        <v>45937.631843999996</v>
      </c>
      <c r="F4" s="14">
        <v>39476.078892000005</v>
      </c>
      <c r="G4" s="14">
        <f>E4*1.011</f>
        <v>46442.945794283994</v>
      </c>
      <c r="H4" s="14">
        <f>F4*1.011</f>
        <v>39910.315759812001</v>
      </c>
      <c r="I4" s="15">
        <f>G4/G6</f>
        <v>1</v>
      </c>
      <c r="J4" s="15">
        <f>H4/H6</f>
        <v>1</v>
      </c>
      <c r="K4" s="14">
        <f>(G4*1.011)</f>
        <v>46953.818198021116</v>
      </c>
      <c r="L4" s="14">
        <f>H4*1.011</f>
        <v>40349.329233169927</v>
      </c>
      <c r="M4" s="15">
        <f>K4/K6</f>
        <v>1</v>
      </c>
      <c r="N4" s="15">
        <f>L4/L6</f>
        <v>1</v>
      </c>
      <c r="O4" s="14">
        <f>K4*1.011</f>
        <v>47470.310198199346</v>
      </c>
      <c r="P4" s="14">
        <f>L4*1.011</f>
        <v>40793.171854734792</v>
      </c>
      <c r="Q4" s="15">
        <f>O4/O6</f>
        <v>1</v>
      </c>
      <c r="R4" s="15">
        <f>P4/P6</f>
        <v>1</v>
      </c>
      <c r="S4" s="14">
        <f>O4*1.011</f>
        <v>47992.483610379531</v>
      </c>
      <c r="T4" s="14">
        <f>P4*1.011</f>
        <v>41241.896745136874</v>
      </c>
      <c r="U4" s="15">
        <f>S4/S6</f>
        <v>1</v>
      </c>
      <c r="V4" s="15">
        <f>T4/T6</f>
        <v>1</v>
      </c>
      <c r="W4" s="14">
        <f>S4*1.011</f>
        <v>48520.400930093703</v>
      </c>
      <c r="X4" s="14">
        <f>T4*1.011</f>
        <v>41695.557609333373</v>
      </c>
      <c r="Y4" s="15">
        <f>W4/W6</f>
        <v>1</v>
      </c>
      <c r="Z4" s="15">
        <f>X4/X6</f>
        <v>1</v>
      </c>
      <c r="AA4" s="16">
        <v>1</v>
      </c>
      <c r="AB4" s="11"/>
      <c r="AC4" s="11"/>
      <c r="AD4" s="11"/>
      <c r="AE4" s="11"/>
      <c r="AF4" s="11"/>
    </row>
    <row r="5" spans="1:32" s="2" customFormat="1" ht="54.75" customHeight="1">
      <c r="A5" s="10">
        <v>2</v>
      </c>
      <c r="B5" s="12" t="s">
        <v>15</v>
      </c>
      <c r="C5" s="13"/>
      <c r="D5" s="4"/>
      <c r="E5" s="17"/>
      <c r="F5" s="18"/>
      <c r="G5" s="14"/>
      <c r="H5" s="14"/>
      <c r="I5" s="15"/>
      <c r="J5" s="15"/>
      <c r="K5" s="14"/>
      <c r="L5" s="14"/>
      <c r="M5" s="15"/>
      <c r="N5" s="15"/>
      <c r="O5" s="14"/>
      <c r="P5" s="14"/>
      <c r="Q5" s="15"/>
      <c r="R5" s="15"/>
      <c r="S5" s="14"/>
      <c r="T5" s="14"/>
      <c r="U5" s="15"/>
      <c r="V5" s="15"/>
      <c r="W5" s="14"/>
      <c r="X5" s="14"/>
      <c r="Y5" s="15"/>
      <c r="Z5" s="15"/>
      <c r="AA5" s="11"/>
      <c r="AB5" s="11"/>
      <c r="AC5" s="11"/>
      <c r="AD5" s="11"/>
      <c r="AE5" s="11"/>
      <c r="AF5" s="11"/>
    </row>
    <row r="6" spans="1:32" s="5" customFormat="1" ht="45.75" customHeight="1">
      <c r="A6" s="26" t="s">
        <v>25</v>
      </c>
      <c r="B6" s="27"/>
      <c r="C6" s="9" t="s">
        <v>13</v>
      </c>
      <c r="D6" s="9">
        <f>COUNTA(D4:D5)</f>
        <v>1</v>
      </c>
      <c r="E6" s="21">
        <f t="shared" ref="E6:AA6" si="0">SUM(E4:E5)</f>
        <v>45937.631843999996</v>
      </c>
      <c r="F6" s="21">
        <f t="shared" si="0"/>
        <v>39476.078892000005</v>
      </c>
      <c r="G6" s="21">
        <f t="shared" si="0"/>
        <v>46442.945794283994</v>
      </c>
      <c r="H6" s="21">
        <f t="shared" si="0"/>
        <v>39910.315759812001</v>
      </c>
      <c r="I6" s="22">
        <f t="shared" si="0"/>
        <v>1</v>
      </c>
      <c r="J6" s="22">
        <f t="shared" si="0"/>
        <v>1</v>
      </c>
      <c r="K6" s="21">
        <f t="shared" si="0"/>
        <v>46953.818198021116</v>
      </c>
      <c r="L6" s="21">
        <f t="shared" si="0"/>
        <v>40349.329233169927</v>
      </c>
      <c r="M6" s="22">
        <f t="shared" si="0"/>
        <v>1</v>
      </c>
      <c r="N6" s="22">
        <f t="shared" si="0"/>
        <v>1</v>
      </c>
      <c r="O6" s="21">
        <f t="shared" si="0"/>
        <v>47470.310198199346</v>
      </c>
      <c r="P6" s="21">
        <f t="shared" si="0"/>
        <v>40793.171854734792</v>
      </c>
      <c r="Q6" s="22">
        <f t="shared" si="0"/>
        <v>1</v>
      </c>
      <c r="R6" s="22">
        <f t="shared" si="0"/>
        <v>1</v>
      </c>
      <c r="S6" s="21">
        <f t="shared" si="0"/>
        <v>47992.483610379531</v>
      </c>
      <c r="T6" s="21">
        <f t="shared" si="0"/>
        <v>41241.896745136874</v>
      </c>
      <c r="U6" s="22">
        <f t="shared" si="0"/>
        <v>1</v>
      </c>
      <c r="V6" s="22">
        <f t="shared" si="0"/>
        <v>1</v>
      </c>
      <c r="W6" s="21">
        <f t="shared" si="0"/>
        <v>48520.400930093703</v>
      </c>
      <c r="X6" s="21">
        <f t="shared" si="0"/>
        <v>41695.557609333373</v>
      </c>
      <c r="Y6" s="22">
        <f t="shared" si="0"/>
        <v>1</v>
      </c>
      <c r="Z6" s="22">
        <f t="shared" si="0"/>
        <v>1</v>
      </c>
      <c r="AA6" s="9">
        <f t="shared" si="0"/>
        <v>1</v>
      </c>
      <c r="AB6" s="9"/>
      <c r="AC6" s="9"/>
      <c r="AD6" s="9"/>
      <c r="AE6" s="9"/>
      <c r="AF6" s="9"/>
    </row>
    <row r="7" spans="1:32" s="2" customFormat="1" ht="24.9" customHeight="1">
      <c r="A7" s="1"/>
      <c r="D7" s="1"/>
    </row>
    <row r="8" spans="1:32" ht="83.4" customHeight="1">
      <c r="A8" s="23" t="s">
        <v>26</v>
      </c>
      <c r="B8" s="23"/>
      <c r="E8" s="20" t="s">
        <v>23</v>
      </c>
      <c r="F8" s="19">
        <v>1.0999999999999999E-2</v>
      </c>
    </row>
    <row r="9" spans="1:32" ht="35.4" customHeight="1">
      <c r="A9" s="23"/>
      <c r="B9" s="23"/>
    </row>
    <row r="10" spans="1:32" ht="37.799999999999997" customHeight="1">
      <c r="A10" s="23"/>
      <c r="B10" s="23"/>
    </row>
    <row r="11" spans="1:32" ht="47.4" customHeight="1">
      <c r="A11" s="23"/>
      <c r="B11" s="23"/>
    </row>
  </sheetData>
  <mergeCells count="13">
    <mergeCell ref="A8:B11"/>
    <mergeCell ref="W2:Z2"/>
    <mergeCell ref="AB2:AF2"/>
    <mergeCell ref="A6:B6"/>
    <mergeCell ref="E2:F2"/>
    <mergeCell ref="G2:J2"/>
    <mergeCell ref="K2:N2"/>
    <mergeCell ref="O2:R2"/>
    <mergeCell ref="S2:V2"/>
    <mergeCell ref="A2:A3"/>
    <mergeCell ref="B2:B3"/>
    <mergeCell ref="C2:C3"/>
    <mergeCell ref="D2:D3"/>
  </mergeCells>
  <pageMargins left="0.7" right="0.7" top="0.75" bottom="0.75" header="0.3" footer="0.3"/>
  <pageSetup scale="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CARGAS-R_GUAROCÒ-2024-2028</vt:lpstr>
      <vt:lpstr>'CARGAS-R_GUAROCÒ-2024-2028'!Área_de_impresión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dcterms:created xsi:type="dcterms:W3CDTF">2018-09-27T07:22:44Z</dcterms:created>
  <dcterms:modified xsi:type="dcterms:W3CDTF">2023-09-01T20:31:59Z</dcterms:modified>
</cp:coreProperties>
</file>