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ETAS_CAM_2019-2023\TASA RETRIBUTIVA\Acuerdo No. 4\Meta de Carga Contaminante Propuesta DBO y SST Definitiva\"/>
    </mc:Choice>
  </mc:AlternateContent>
  <bookViews>
    <workbookView xWindow="0" yWindow="0" windowWidth="20496" windowHeight="7452" tabRatio="722"/>
  </bookViews>
  <sheets>
    <sheet name="CARGAS-R_FRIO_CAMPOAL-2024-2028" sheetId="2" r:id="rId1"/>
  </sheets>
  <definedNames>
    <definedName name="_xlnm.Print_Area" localSheetId="0">'CARGAS-R_FRIO_CAMPOAL-2024-2028'!$A$1:$D$8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8" i="2" l="1"/>
  <c r="AB8" i="2"/>
  <c r="AC8" i="2"/>
  <c r="AD8" i="2"/>
  <c r="AE8" i="2"/>
  <c r="AF8" i="2"/>
  <c r="F8" i="2"/>
  <c r="E8" i="2"/>
  <c r="H7" i="2"/>
  <c r="G7" i="2"/>
  <c r="K7" i="2" s="1"/>
  <c r="H6" i="2"/>
  <c r="H8" i="2" s="1"/>
  <c r="J6" i="2" s="1"/>
  <c r="G6" i="2"/>
  <c r="O7" i="2" l="1"/>
  <c r="G8" i="2"/>
  <c r="K6" i="2"/>
  <c r="K8" i="2" s="1"/>
  <c r="J7" i="2"/>
  <c r="J8" i="2" s="1"/>
  <c r="L7" i="2"/>
  <c r="L6" i="2"/>
  <c r="L8" i="2" s="1"/>
  <c r="M7" i="2" l="1"/>
  <c r="I6" i="2"/>
  <c r="P6" i="2"/>
  <c r="N6" i="2"/>
  <c r="I7" i="2"/>
  <c r="I8" i="2" s="1"/>
  <c r="N7" i="2"/>
  <c r="P7" i="2"/>
  <c r="M6" i="2"/>
  <c r="O6" i="2"/>
  <c r="S7" i="2"/>
  <c r="N8" i="2" l="1"/>
  <c r="W7" i="2"/>
  <c r="S6" i="2"/>
  <c r="O8" i="2"/>
  <c r="M8" i="2"/>
  <c r="T7" i="2"/>
  <c r="T6" i="2"/>
  <c r="P8" i="2"/>
  <c r="D8" i="2"/>
  <c r="Q6" i="2" l="1"/>
  <c r="W6" i="2"/>
  <c r="S8" i="2"/>
  <c r="X7" i="2"/>
  <c r="R6" i="2"/>
  <c r="X6" i="2"/>
  <c r="T8" i="2"/>
  <c r="R7" i="2"/>
  <c r="Q7" i="2"/>
  <c r="Q8" i="2" s="1"/>
  <c r="R8" i="2" l="1"/>
  <c r="W8" i="2"/>
  <c r="X8" i="2"/>
  <c r="V6" i="2"/>
  <c r="U7" i="2"/>
  <c r="Z7" i="2"/>
  <c r="V7" i="2"/>
  <c r="U6" i="2"/>
  <c r="U8" i="2" s="1"/>
  <c r="Y7" i="2" l="1"/>
  <c r="Y6" i="2"/>
  <c r="V8" i="2"/>
  <c r="Z6" i="2"/>
  <c r="Z8" i="2" s="1"/>
  <c r="Y8" i="2" l="1"/>
</calcChain>
</file>

<file path=xl/sharedStrings.xml><?xml version="1.0" encoding="utf-8"?>
<sst xmlns="http://schemas.openxmlformats.org/spreadsheetml/2006/main" count="43" uniqueCount="28">
  <si>
    <t>N°</t>
  </si>
  <si>
    <t>USUARIO</t>
  </si>
  <si>
    <t>MUNICIPIO</t>
  </si>
  <si>
    <t>USUARIOS CON PSMV</t>
  </si>
  <si>
    <t xml:space="preserve">NUMERO DE VERTIMIENTOS </t>
  </si>
  <si>
    <t>REDUCCIÓN DE VERTIMIENTOS</t>
  </si>
  <si>
    <t>Cc
DBO5 (kg/año)</t>
  </si>
  <si>
    <t>Cm
DBO5 (kg/año)</t>
  </si>
  <si>
    <t>Cc
SST (kg/año)</t>
  </si>
  <si>
    <t>Cm
SST (kg/año)</t>
  </si>
  <si>
    <t>% PONDERADO DBO5</t>
  </si>
  <si>
    <t>% PONDERADO SST</t>
  </si>
  <si>
    <t>X</t>
  </si>
  <si>
    <t>SUBTOTAL USUARIOS</t>
  </si>
  <si>
    <t>CAMPOALEGRE</t>
  </si>
  <si>
    <t>RÍO FRIO</t>
  </si>
  <si>
    <t>Promedio Tasa Crecimiento Prestador</t>
  </si>
  <si>
    <t>Variación indice de producción industrial junio 2023</t>
  </si>
  <si>
    <t>Carga contaminante Línea Base Kg- año</t>
  </si>
  <si>
    <t xml:space="preserve">PROYECCIÓN DE CARGA A VERTER EN EL AÑO 2024
</t>
  </si>
  <si>
    <t xml:space="preserve">PROYECCIÓN DE CARGA A VERTER EN EL AÑO 2025
</t>
  </si>
  <si>
    <t xml:space="preserve">PROYECCIÓN DE CARGA A VERTER EN EL AÑO 2026
</t>
  </si>
  <si>
    <t xml:space="preserve">PROYECCIÓN DE CARGA A VERTER EN EL AÑO 2027
</t>
  </si>
  <si>
    <t xml:space="preserve">PROYECCIÓN DE CARGA A VERTER EN EL AÑO 2028
</t>
  </si>
  <si>
    <t>Cm
SST(kg/año)</t>
  </si>
  <si>
    <t>EMPRESAS DE ACUEDUCTOS, ALCANTARILLADO Y ASEO DE CAMPOALEGRE EMAC S.S E.S.P - Campoalegre</t>
  </si>
  <si>
    <t>PISCICOLA LA SIRENA S.A.S. - SANTIAGO JARAMILLO SANINT</t>
  </si>
  <si>
    <t xml:space="preserve">Tramo que no refleja remoción/disminución de carga contaminante para el quinquenio, dado que la PTAR II del municipio de Campoalegre se construye por fuera del este horizonte según el PSMV; sin embargo se plantea una meta de reducción de vertimientos. La carga se proyecta con cargas promedio, dado que las del PSMV estan por debajo.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</si>
</sst>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3" formatCode="_-* #,##0.00_-;\-* #,##0.00_-;_-* &quot;-&quot;??_-;_-@_-"/>
    <numFmt numFmtId="164" formatCode="_ * #,##0.00_ ;_ * \-#,##0.00_ ;_ * &quot;-&quot;??_ ;_ @_ "/>
    <numFmt numFmtId="165" formatCode="0.0%"/>
    <numFmt numFmtId="166" formatCode="_-* #,##0.00_-;\-* #,##0.00_-;_-* &quot;-&quot;_-;_-@_-"/>
  </numFmts>
  <fonts count="1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8"/>
      <color rgb="FF000099"/>
      <name val="Arial"/>
      <family val="2"/>
    </font>
    <font>
      <sz val="10"/>
      <name val="Arial"/>
      <family val="2"/>
    </font>
    <font>
      <sz val="12"/>
      <color theme="1"/>
      <name val="Calibri 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rgb="FF000099"/>
      <name val="Arial"/>
      <family val="2"/>
    </font>
    <font>
      <sz val="12"/>
      <color rgb="FF000099"/>
      <name val="Arial"/>
      <family val="2"/>
    </font>
    <font>
      <b/>
      <sz val="11"/>
      <color rgb="FF00006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1" fontId="1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2" applyNumberFormat="1" applyFont="1" applyFill="1" applyBorder="1" applyAlignment="1">
      <alignment horizontal="center" vertical="center"/>
    </xf>
    <xf numFmtId="0" fontId="3" fillId="0" borderId="0" xfId="2" applyNumberFormat="1" applyFont="1" applyFill="1" applyBorder="1" applyAlignment="1">
      <alignment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6" fillId="2" borderId="0" xfId="2" applyFont="1" applyFill="1" applyAlignment="1">
      <alignment horizontal="center" vertical="center"/>
    </xf>
    <xf numFmtId="0" fontId="6" fillId="0" borderId="0" xfId="2" applyFont="1" applyFill="1" applyAlignment="1">
      <alignment vertical="center"/>
    </xf>
    <xf numFmtId="165" fontId="6" fillId="0" borderId="2" xfId="8" applyNumberFormat="1" applyFont="1" applyBorder="1" applyAlignment="1">
      <alignment horizontal="center" vertical="center"/>
    </xf>
    <xf numFmtId="0" fontId="6" fillId="0" borderId="2" xfId="2" applyFont="1" applyFill="1" applyBorder="1" applyAlignment="1">
      <alignment vertical="center" wrapText="1"/>
    </xf>
    <xf numFmtId="0" fontId="6" fillId="0" borderId="2" xfId="2" applyFont="1" applyBorder="1" applyAlignment="1">
      <alignment horizontal="left" vertical="center" wrapText="1"/>
    </xf>
    <xf numFmtId="0" fontId="7" fillId="2" borderId="2" xfId="7" applyFont="1" applyFill="1" applyBorder="1" applyAlignment="1">
      <alignment horizontal="left" vertical="center" wrapText="1"/>
    </xf>
    <xf numFmtId="0" fontId="8" fillId="2" borderId="0" xfId="2" applyNumberFormat="1" applyFont="1" applyFill="1" applyBorder="1" applyAlignment="1">
      <alignment vertical="center"/>
    </xf>
    <xf numFmtId="0" fontId="8" fillId="2" borderId="2" xfId="2" applyNumberFormat="1" applyFont="1" applyFill="1" applyBorder="1" applyAlignment="1">
      <alignment horizontal="center" vertical="center"/>
    </xf>
    <xf numFmtId="0" fontId="9" fillId="2" borderId="2" xfId="7" applyFont="1" applyFill="1" applyBorder="1" applyAlignment="1">
      <alignment horizontal="left" vertical="center" wrapText="1"/>
    </xf>
    <xf numFmtId="166" fontId="8" fillId="2" borderId="2" xfId="1" applyNumberFormat="1" applyFont="1" applyFill="1" applyBorder="1" applyAlignment="1">
      <alignment vertical="center"/>
    </xf>
    <xf numFmtId="9" fontId="8" fillId="2" borderId="2" xfId="8" applyFont="1" applyFill="1" applyBorder="1" applyAlignment="1">
      <alignment horizontal="center" vertical="center"/>
    </xf>
    <xf numFmtId="43" fontId="8" fillId="2" borderId="2" xfId="2" applyNumberFormat="1" applyFont="1" applyFill="1" applyBorder="1" applyAlignment="1">
      <alignment vertical="center"/>
    </xf>
    <xf numFmtId="0" fontId="8" fillId="2" borderId="2" xfId="2" applyNumberFormat="1" applyFont="1" applyFill="1" applyBorder="1" applyAlignment="1">
      <alignment vertical="center"/>
    </xf>
    <xf numFmtId="2" fontId="8" fillId="2" borderId="2" xfId="2" applyNumberFormat="1" applyFont="1" applyFill="1" applyBorder="1" applyAlignment="1">
      <alignment vertical="center"/>
    </xf>
    <xf numFmtId="10" fontId="8" fillId="2" borderId="2" xfId="8" applyNumberFormat="1" applyFont="1" applyFill="1" applyBorder="1" applyAlignment="1">
      <alignment horizontal="center" vertical="center"/>
    </xf>
    <xf numFmtId="9" fontId="8" fillId="2" borderId="2" xfId="8" applyNumberFormat="1" applyFont="1" applyFill="1" applyBorder="1" applyAlignment="1">
      <alignment horizontal="center" vertical="center"/>
    </xf>
    <xf numFmtId="0" fontId="10" fillId="3" borderId="2" xfId="2" applyNumberFormat="1" applyFont="1" applyFill="1" applyBorder="1" applyAlignment="1">
      <alignment horizontal="center" vertical="center"/>
    </xf>
    <xf numFmtId="166" fontId="10" fillId="3" borderId="2" xfId="2" applyNumberFormat="1" applyFont="1" applyFill="1" applyBorder="1" applyAlignment="1">
      <alignment horizontal="center" vertical="center"/>
    </xf>
    <xf numFmtId="9" fontId="10" fillId="3" borderId="2" xfId="8" applyFont="1" applyFill="1" applyBorder="1" applyAlignment="1">
      <alignment horizontal="center" vertical="center"/>
    </xf>
    <xf numFmtId="1" fontId="10" fillId="3" borderId="2" xfId="2" applyNumberFormat="1" applyFont="1" applyFill="1" applyBorder="1" applyAlignment="1">
      <alignment horizontal="center" vertical="center"/>
    </xf>
    <xf numFmtId="0" fontId="11" fillId="3" borderId="0" xfId="2" applyNumberFormat="1" applyFont="1" applyFill="1" applyBorder="1" applyAlignment="1">
      <alignment vertical="center"/>
    </xf>
    <xf numFmtId="0" fontId="12" fillId="0" borderId="2" xfId="2" applyNumberFormat="1" applyFont="1" applyFill="1" applyBorder="1" applyAlignment="1">
      <alignment horizontal="center" vertical="center" wrapText="1"/>
    </xf>
    <xf numFmtId="0" fontId="8" fillId="0" borderId="0" xfId="2" applyNumberFormat="1" applyFont="1" applyFill="1" applyBorder="1" applyAlignment="1">
      <alignment vertical="center"/>
    </xf>
    <xf numFmtId="166" fontId="8" fillId="5" borderId="2" xfId="1" applyNumberFormat="1" applyFont="1" applyFill="1" applyBorder="1" applyAlignment="1">
      <alignment vertical="center"/>
    </xf>
    <xf numFmtId="0" fontId="8" fillId="2" borderId="2" xfId="2" applyNumberFormat="1" applyFont="1" applyFill="1" applyBorder="1" applyAlignment="1">
      <alignment horizontal="center" vertical="center"/>
    </xf>
    <xf numFmtId="0" fontId="12" fillId="0" borderId="2" xfId="2" applyNumberFormat="1" applyFont="1" applyFill="1" applyBorder="1" applyAlignment="1">
      <alignment horizontal="center" vertical="center" wrapText="1"/>
    </xf>
    <xf numFmtId="0" fontId="12" fillId="0" borderId="2" xfId="2" applyNumberFormat="1" applyFont="1" applyFill="1" applyBorder="1" applyAlignment="1">
      <alignment horizontal="center" vertical="center" wrapText="1"/>
    </xf>
    <xf numFmtId="0" fontId="8" fillId="2" borderId="2" xfId="2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0" fontId="10" fillId="3" borderId="3" xfId="2" applyNumberFormat="1" applyFont="1" applyFill="1" applyBorder="1" applyAlignment="1">
      <alignment horizontal="center" vertical="center" wrapText="1"/>
    </xf>
    <xf numFmtId="0" fontId="10" fillId="3" borderId="4" xfId="2" applyNumberFormat="1" applyFont="1" applyFill="1" applyBorder="1" applyAlignment="1">
      <alignment horizontal="center" vertical="center" wrapText="1"/>
    </xf>
    <xf numFmtId="0" fontId="8" fillId="2" borderId="2" xfId="2" applyNumberFormat="1" applyFont="1" applyFill="1" applyBorder="1" applyAlignment="1">
      <alignment horizontal="center" vertical="center"/>
    </xf>
    <xf numFmtId="0" fontId="12" fillId="0" borderId="2" xfId="2" applyNumberFormat="1" applyFont="1" applyFill="1" applyBorder="1" applyAlignment="1">
      <alignment horizontal="center" vertical="center" wrapText="1"/>
    </xf>
    <xf numFmtId="0" fontId="12" fillId="0" borderId="2" xfId="2" applyNumberFormat="1" applyFont="1" applyFill="1" applyBorder="1" applyAlignment="1">
      <alignment horizontal="center" vertical="top" wrapText="1"/>
    </xf>
    <xf numFmtId="0" fontId="4" fillId="0" borderId="0" xfId="2" applyNumberFormat="1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0" fontId="12" fillId="0" borderId="2" xfId="2" applyNumberFormat="1" applyFont="1" applyFill="1" applyBorder="1" applyAlignment="1">
      <alignment horizontal="center" vertical="center"/>
    </xf>
  </cellXfs>
  <cellStyles count="9">
    <cellStyle name="Millares [0]" xfId="1" builtinId="6"/>
    <cellStyle name="Millares [0] 2" xfId="3"/>
    <cellStyle name="Millares 2" xfId="6"/>
    <cellStyle name="Normal" xfId="0" builtinId="0"/>
    <cellStyle name="Normal 2" xfId="2"/>
    <cellStyle name="Normal 2 2" xfId="5"/>
    <cellStyle name="Normal 3" xfId="7"/>
    <cellStyle name="Porcentaje" xfId="8" builtinId="5"/>
    <cellStyle name="Porcentaje 2" xfId="4"/>
  </cellStyles>
  <dxfs count="0"/>
  <tableStyles count="0" defaultTableStyle="TableStyleMedium2" defaultPivotStyle="PivotStyleLight16"/>
  <colors>
    <mruColors>
      <color rgb="FFCCFFCC"/>
      <color rgb="FFCCFFFF"/>
      <color rgb="FFFFFF99"/>
      <color rgb="FFC6E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C1" zoomScale="60" zoomScaleNormal="60" zoomScaleSheetLayoutView="70" workbookViewId="0">
      <selection activeCell="F6" sqref="F6"/>
    </sheetView>
  </sheetViews>
  <sheetFormatPr baseColWidth="10" defaultColWidth="10" defaultRowHeight="15"/>
  <cols>
    <col min="1" max="1" width="7.5" style="3" customWidth="1"/>
    <col min="2" max="2" width="43.19921875" style="4" customWidth="1"/>
    <col min="3" max="3" width="23.59765625" style="5" customWidth="1"/>
    <col min="4" max="4" width="15.3984375" style="3" customWidth="1"/>
    <col min="5" max="5" width="19.19921875" style="6" customWidth="1"/>
    <col min="6" max="6" width="13.296875" style="6" customWidth="1"/>
    <col min="7" max="7" width="15.59765625" style="6" customWidth="1"/>
    <col min="8" max="8" width="14.09765625" style="6" customWidth="1"/>
    <col min="9" max="9" width="13.296875" style="6" customWidth="1"/>
    <col min="10" max="10" width="13.3984375" style="6" customWidth="1"/>
    <col min="11" max="11" width="16" style="6" customWidth="1"/>
    <col min="12" max="12" width="15.796875" style="6" customWidth="1"/>
    <col min="13" max="15" width="20.3984375" style="6" customWidth="1"/>
    <col min="16" max="28" width="20.3984375" style="4" customWidth="1"/>
    <col min="29" max="32" width="20.3984375" style="3" customWidth="1"/>
    <col min="33" max="16384" width="10" style="4"/>
  </cols>
  <sheetData>
    <row r="1" spans="1:32" s="2" customFormat="1" ht="31.5" customHeight="1">
      <c r="A1" s="1"/>
      <c r="C1" s="1"/>
      <c r="D1" s="1"/>
      <c r="AC1" s="1"/>
      <c r="AD1" s="1"/>
      <c r="AE1" s="1"/>
      <c r="AF1" s="1"/>
    </row>
    <row r="2" spans="1:32" s="2" customFormat="1" ht="35.25" customHeight="1">
      <c r="A2" s="39"/>
      <c r="B2" s="39"/>
      <c r="C2" s="39"/>
      <c r="D2" s="39"/>
      <c r="AC2" s="1"/>
      <c r="AD2" s="1"/>
      <c r="AE2" s="1"/>
      <c r="AF2" s="1"/>
    </row>
    <row r="3" spans="1:32" s="2" customFormat="1">
      <c r="A3" s="40"/>
      <c r="B3" s="40"/>
      <c r="C3" s="40"/>
      <c r="D3" s="40"/>
      <c r="AC3" s="1"/>
      <c r="AD3" s="1"/>
      <c r="AE3" s="1"/>
      <c r="AF3" s="1"/>
    </row>
    <row r="4" spans="1:32" s="27" customFormat="1" ht="47.4" customHeight="1">
      <c r="A4" s="41" t="s">
        <v>0</v>
      </c>
      <c r="B4" s="41" t="s">
        <v>1</v>
      </c>
      <c r="C4" s="41" t="s">
        <v>2</v>
      </c>
      <c r="D4" s="37" t="s">
        <v>3</v>
      </c>
      <c r="E4" s="37" t="s">
        <v>18</v>
      </c>
      <c r="F4" s="37"/>
      <c r="G4" s="38" t="s">
        <v>19</v>
      </c>
      <c r="H4" s="38"/>
      <c r="I4" s="38"/>
      <c r="J4" s="38"/>
      <c r="K4" s="37" t="s">
        <v>20</v>
      </c>
      <c r="L4" s="37"/>
      <c r="M4" s="37"/>
      <c r="N4" s="37"/>
      <c r="O4" s="37" t="s">
        <v>21</v>
      </c>
      <c r="P4" s="37"/>
      <c r="Q4" s="37"/>
      <c r="R4" s="37"/>
      <c r="S4" s="37" t="s">
        <v>22</v>
      </c>
      <c r="T4" s="37"/>
      <c r="U4" s="37"/>
      <c r="V4" s="37"/>
      <c r="W4" s="37" t="s">
        <v>23</v>
      </c>
      <c r="X4" s="37"/>
      <c r="Y4" s="37"/>
      <c r="Z4" s="37"/>
      <c r="AA4" s="26" t="s">
        <v>4</v>
      </c>
      <c r="AB4" s="37" t="s">
        <v>5</v>
      </c>
      <c r="AC4" s="37"/>
      <c r="AD4" s="37"/>
      <c r="AE4" s="37"/>
      <c r="AF4" s="37"/>
    </row>
    <row r="5" spans="1:32" s="27" customFormat="1" ht="43.2" customHeight="1">
      <c r="A5" s="41"/>
      <c r="B5" s="41"/>
      <c r="C5" s="41"/>
      <c r="D5" s="37"/>
      <c r="E5" s="26" t="s">
        <v>6</v>
      </c>
      <c r="F5" s="26" t="s">
        <v>8</v>
      </c>
      <c r="G5" s="26" t="s">
        <v>7</v>
      </c>
      <c r="H5" s="26" t="s">
        <v>9</v>
      </c>
      <c r="I5" s="26" t="s">
        <v>10</v>
      </c>
      <c r="J5" s="26" t="s">
        <v>11</v>
      </c>
      <c r="K5" s="26" t="s">
        <v>7</v>
      </c>
      <c r="L5" s="26" t="s">
        <v>9</v>
      </c>
      <c r="M5" s="26" t="s">
        <v>10</v>
      </c>
      <c r="N5" s="26" t="s">
        <v>11</v>
      </c>
      <c r="O5" s="26" t="s">
        <v>7</v>
      </c>
      <c r="P5" s="26" t="s">
        <v>9</v>
      </c>
      <c r="Q5" s="26" t="s">
        <v>10</v>
      </c>
      <c r="R5" s="26" t="s">
        <v>11</v>
      </c>
      <c r="S5" s="26" t="s">
        <v>6</v>
      </c>
      <c r="T5" s="26" t="s">
        <v>24</v>
      </c>
      <c r="U5" s="26" t="s">
        <v>10</v>
      </c>
      <c r="V5" s="26" t="s">
        <v>11</v>
      </c>
      <c r="W5" s="26" t="s">
        <v>6</v>
      </c>
      <c r="X5" s="26" t="s">
        <v>9</v>
      </c>
      <c r="Y5" s="26" t="s">
        <v>10</v>
      </c>
      <c r="Z5" s="26" t="s">
        <v>11</v>
      </c>
      <c r="AA5" s="26">
        <v>2023</v>
      </c>
      <c r="AB5" s="26">
        <v>2024</v>
      </c>
      <c r="AC5" s="30">
        <v>2025</v>
      </c>
      <c r="AD5" s="30">
        <v>2026</v>
      </c>
      <c r="AE5" s="30">
        <v>2027</v>
      </c>
      <c r="AF5" s="31">
        <v>2028</v>
      </c>
    </row>
    <row r="6" spans="1:32" s="11" customFormat="1" ht="74.25" customHeight="1">
      <c r="A6" s="12">
        <v>1</v>
      </c>
      <c r="B6" s="10" t="s">
        <v>25</v>
      </c>
      <c r="C6" s="36" t="s">
        <v>14</v>
      </c>
      <c r="D6" s="12" t="s">
        <v>12</v>
      </c>
      <c r="E6" s="28">
        <v>237430.05879239997</v>
      </c>
      <c r="F6" s="28">
        <v>109851.9930936</v>
      </c>
      <c r="G6" s="14">
        <f>E6*1.011</f>
        <v>240041.78943911634</v>
      </c>
      <c r="H6" s="14">
        <f>F6*1.011</f>
        <v>111060.36501762959</v>
      </c>
      <c r="I6" s="15">
        <f>G6/$G$8</f>
        <v>0.99850806730142372</v>
      </c>
      <c r="J6" s="15">
        <f>H6/$H$8</f>
        <v>0.983762064675337</v>
      </c>
      <c r="K6" s="16">
        <f>G6*1.011</f>
        <v>242682.24912294661</v>
      </c>
      <c r="L6" s="16">
        <f>H6*1.011</f>
        <v>112282.02903282351</v>
      </c>
      <c r="M6" s="15">
        <f>K6/$K$8</f>
        <v>0.99850217334280056</v>
      </c>
      <c r="N6" s="15">
        <f>L6/$L$8</f>
        <v>0.98369886689658481</v>
      </c>
      <c r="O6" s="16">
        <f>K6*1.011</f>
        <v>245351.753863299</v>
      </c>
      <c r="P6" s="16">
        <f>L6*1.011</f>
        <v>113517.13135218456</v>
      </c>
      <c r="Q6" s="15">
        <f>O6/$O$8</f>
        <v>0.99849625613484994</v>
      </c>
      <c r="R6" s="15">
        <f>P6/$P$8</f>
        <v>0.98363542724465691</v>
      </c>
      <c r="S6" s="16">
        <f>O6*1.011</f>
        <v>248050.62315579527</v>
      </c>
      <c r="T6" s="16">
        <f>P6*1.011</f>
        <v>114765.81979705858</v>
      </c>
      <c r="U6" s="15">
        <f>S6/$S$8</f>
        <v>0.99849031558613977</v>
      </c>
      <c r="V6" s="15">
        <f>T6/$T$8</f>
        <v>0.98357174482575171</v>
      </c>
      <c r="W6" s="16">
        <f>S6*1.011</f>
        <v>250779.18001050901</v>
      </c>
      <c r="X6" s="16">
        <f>T6*1.011</f>
        <v>116028.2438148262</v>
      </c>
      <c r="Y6" s="15">
        <f>W6/$W$8</f>
        <v>0.99848435160488114</v>
      </c>
      <c r="Z6" s="15">
        <f>X6/$X$8</f>
        <v>0.98350781874301307</v>
      </c>
      <c r="AA6" s="12">
        <v>5</v>
      </c>
      <c r="AB6" s="17"/>
      <c r="AC6" s="29">
        <v>1</v>
      </c>
      <c r="AD6" s="29"/>
      <c r="AE6" s="29"/>
      <c r="AF6" s="32">
        <v>1</v>
      </c>
    </row>
    <row r="7" spans="1:32" s="11" customFormat="1" ht="49.8" customHeight="1">
      <c r="A7" s="12">
        <v>2</v>
      </c>
      <c r="B7" s="13" t="s">
        <v>26</v>
      </c>
      <c r="C7" s="36"/>
      <c r="D7" s="12"/>
      <c r="E7" s="14">
        <v>353.36088000000001</v>
      </c>
      <c r="F7" s="14">
        <v>1806.0667199999998</v>
      </c>
      <c r="G7" s="18">
        <f>E7*1.015</f>
        <v>358.66129319999999</v>
      </c>
      <c r="H7" s="18">
        <f>F7*1.015</f>
        <v>1833.1577207999997</v>
      </c>
      <c r="I7" s="19">
        <f>G7/$G$8</f>
        <v>1.4919326985762017E-3</v>
      </c>
      <c r="J7" s="20">
        <f>H7/$H$8</f>
        <v>1.6237935324663073E-2</v>
      </c>
      <c r="K7" s="18">
        <f>G7*1.015</f>
        <v>364.04121259799996</v>
      </c>
      <c r="L7" s="18">
        <f>H7*1.015</f>
        <v>1860.6550866119994</v>
      </c>
      <c r="M7" s="19">
        <f>K7/$K$8</f>
        <v>1.4978266571993848E-3</v>
      </c>
      <c r="N7" s="15">
        <f>L7/$L$8</f>
        <v>1.6301133103415241E-2</v>
      </c>
      <c r="O7" s="18">
        <f>K7*1.015</f>
        <v>369.50183078696995</v>
      </c>
      <c r="P7" s="18">
        <f>L7*1.015</f>
        <v>1888.5649129111791</v>
      </c>
      <c r="Q7" s="19">
        <f>O7/$O$8</f>
        <v>1.503743865150137E-3</v>
      </c>
      <c r="R7" s="15">
        <f>P7/$P$8</f>
        <v>1.6364572755343035E-2</v>
      </c>
      <c r="S7" s="18">
        <f>O7*1.015</f>
        <v>375.04435824877447</v>
      </c>
      <c r="T7" s="18">
        <f>P7*1.015</f>
        <v>1916.8933866048467</v>
      </c>
      <c r="U7" s="19">
        <f>S7/$S$8</f>
        <v>1.5096844138602242E-3</v>
      </c>
      <c r="V7" s="15">
        <f>T7/$T$8</f>
        <v>1.6428255174248282E-2</v>
      </c>
      <c r="W7" s="18">
        <f>S7*1.015</f>
        <v>380.67002362250605</v>
      </c>
      <c r="X7" s="18">
        <f>T7*1.015</f>
        <v>1945.6467874039192</v>
      </c>
      <c r="Y7" s="19">
        <f>W7/$W$8</f>
        <v>1.5156483951187846E-3</v>
      </c>
      <c r="Z7" s="15">
        <f>X7/$X$8</f>
        <v>1.6492181256986871E-2</v>
      </c>
      <c r="AA7" s="12">
        <v>1</v>
      </c>
      <c r="AB7" s="17"/>
      <c r="AC7" s="29"/>
      <c r="AD7" s="29"/>
      <c r="AE7" s="29"/>
      <c r="AF7" s="32"/>
    </row>
    <row r="8" spans="1:32" s="25" customFormat="1" ht="48.75" customHeight="1">
      <c r="A8" s="34" t="s">
        <v>15</v>
      </c>
      <c r="B8" s="35"/>
      <c r="C8" s="21" t="s">
        <v>13</v>
      </c>
      <c r="D8" s="21">
        <f>COUNTA(D6:D7)</f>
        <v>1</v>
      </c>
      <c r="E8" s="22">
        <f t="shared" ref="E8:AF8" si="0">SUM(E6:E7)</f>
        <v>237783.41967239996</v>
      </c>
      <c r="F8" s="22">
        <f t="shared" si="0"/>
        <v>111658.0598136</v>
      </c>
      <c r="G8" s="22">
        <f t="shared" si="0"/>
        <v>240400.45073231636</v>
      </c>
      <c r="H8" s="22">
        <f t="shared" si="0"/>
        <v>112893.52273842959</v>
      </c>
      <c r="I8" s="23">
        <f t="shared" si="0"/>
        <v>0.99999999999999989</v>
      </c>
      <c r="J8" s="23">
        <f t="shared" si="0"/>
        <v>1</v>
      </c>
      <c r="K8" s="22">
        <f t="shared" si="0"/>
        <v>243046.29033554462</v>
      </c>
      <c r="L8" s="22">
        <f t="shared" si="0"/>
        <v>114142.68411943551</v>
      </c>
      <c r="M8" s="23">
        <f t="shared" si="0"/>
        <v>0.99999999999999989</v>
      </c>
      <c r="N8" s="23">
        <f t="shared" si="0"/>
        <v>1</v>
      </c>
      <c r="O8" s="22">
        <f t="shared" si="0"/>
        <v>245721.25569408596</v>
      </c>
      <c r="P8" s="22">
        <f t="shared" si="0"/>
        <v>115405.69626509574</v>
      </c>
      <c r="Q8" s="23">
        <f t="shared" si="0"/>
        <v>1</v>
      </c>
      <c r="R8" s="23">
        <f t="shared" si="0"/>
        <v>1</v>
      </c>
      <c r="S8" s="22">
        <f t="shared" si="0"/>
        <v>248425.66751404403</v>
      </c>
      <c r="T8" s="22">
        <f t="shared" si="0"/>
        <v>116682.71318366342</v>
      </c>
      <c r="U8" s="23">
        <f t="shared" si="0"/>
        <v>1</v>
      </c>
      <c r="V8" s="23">
        <f t="shared" si="0"/>
        <v>1</v>
      </c>
      <c r="W8" s="22">
        <f t="shared" si="0"/>
        <v>251159.85003413152</v>
      </c>
      <c r="X8" s="22">
        <f t="shared" si="0"/>
        <v>117973.89060223012</v>
      </c>
      <c r="Y8" s="23">
        <f t="shared" si="0"/>
        <v>0.99999999999999989</v>
      </c>
      <c r="Z8" s="23">
        <f t="shared" si="0"/>
        <v>1</v>
      </c>
      <c r="AA8" s="24">
        <f t="shared" si="0"/>
        <v>6</v>
      </c>
      <c r="AB8" s="24">
        <f t="shared" si="0"/>
        <v>0</v>
      </c>
      <c r="AC8" s="24">
        <f t="shared" si="0"/>
        <v>1</v>
      </c>
      <c r="AD8" s="24">
        <f t="shared" si="0"/>
        <v>0</v>
      </c>
      <c r="AE8" s="24">
        <f t="shared" si="0"/>
        <v>0</v>
      </c>
      <c r="AF8" s="24">
        <f t="shared" si="0"/>
        <v>1</v>
      </c>
    </row>
    <row r="9" spans="1:32" s="2" customFormat="1" ht="54" customHeight="1">
      <c r="A9" s="1"/>
      <c r="D9" s="1"/>
      <c r="AC9" s="1"/>
      <c r="AD9" s="1"/>
      <c r="AE9" s="1"/>
      <c r="AF9" s="1"/>
    </row>
    <row r="10" spans="1:32" ht="66" customHeight="1">
      <c r="A10" s="33" t="s">
        <v>27</v>
      </c>
      <c r="B10" s="33"/>
      <c r="C10" s="33"/>
      <c r="E10" s="9" t="s">
        <v>16</v>
      </c>
      <c r="F10" s="7">
        <v>1.0999999999999999E-2</v>
      </c>
    </row>
    <row r="11" spans="1:32" ht="85.8" customHeight="1">
      <c r="A11" s="33"/>
      <c r="B11" s="33"/>
      <c r="C11" s="33"/>
      <c r="E11" s="8" t="s">
        <v>17</v>
      </c>
      <c r="F11" s="7">
        <v>1.4999999999999999E-2</v>
      </c>
    </row>
    <row r="12" spans="1:32" ht="168.6" customHeight="1">
      <c r="A12" s="33"/>
      <c r="B12" s="33"/>
      <c r="C12" s="33"/>
      <c r="E12" s="8"/>
      <c r="F12" s="7"/>
    </row>
  </sheetData>
  <mergeCells count="15">
    <mergeCell ref="AB4:AF4"/>
    <mergeCell ref="A2:D3"/>
    <mergeCell ref="A4:A5"/>
    <mergeCell ref="B4:B5"/>
    <mergeCell ref="C4:C5"/>
    <mergeCell ref="D4:D5"/>
    <mergeCell ref="K4:N4"/>
    <mergeCell ref="O4:R4"/>
    <mergeCell ref="S4:V4"/>
    <mergeCell ref="W4:Z4"/>
    <mergeCell ref="A10:C12"/>
    <mergeCell ref="A8:B8"/>
    <mergeCell ref="C6:C7"/>
    <mergeCell ref="E4:F4"/>
    <mergeCell ref="G4:J4"/>
  </mergeCells>
  <pageMargins left="0.7" right="0.7" top="0.75" bottom="0.75" header="0.3" footer="0.3"/>
  <pageSetup scale="15" orientation="landscape" r:id="rId1"/>
  <ignoredErrors>
    <ignoredError sqref="O7:P7 S7:T7 W7:X7" formula="1"/>
    <ignoredError sqref="AA8:AF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CARGAS-R_FRIO_CAMPOAL-2024-2028</vt:lpstr>
      <vt:lpstr>'CARGAS-R_FRIO_CAMPOAL-2024-2028'!Área_de_impresión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CAM</cp:lastModifiedBy>
  <dcterms:created xsi:type="dcterms:W3CDTF">2018-09-27T07:22:44Z</dcterms:created>
  <dcterms:modified xsi:type="dcterms:W3CDTF">2023-11-17T17:00:50Z</dcterms:modified>
</cp:coreProperties>
</file>