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4245" activeTab="0"/>
  </bookViews>
  <sheets>
    <sheet name=" BALANCE GENERAL- 1 " sheetId="1" r:id="rId1"/>
    <sheet name="ESTADO CAMBIOS SITUACIONFRA-2" sheetId="2" r:id="rId2"/>
    <sheet name="ESTADOCAMBIOS CAPITAL TRABAJO-3" sheetId="3" r:id="rId3"/>
    <sheet name="ESTADO FLUJO EFECTIVO-4" sheetId="4" r:id="rId4"/>
    <sheet name="ESTADO DE CAMBIOSPATRIMONIO-5" sheetId="5" r:id="rId5"/>
    <sheet name="ESTADO ACTIVIDAD FRA ECONOMI-6" sheetId="6" r:id="rId6"/>
  </sheets>
  <externalReferences>
    <externalReference r:id="rId9"/>
    <externalReference r:id="rId10"/>
  </externalReferences>
  <definedNames>
    <definedName name="_xlnm.Print_Area" localSheetId="4">'ESTADO DE CAMBIOSPATRIMONIO-5'!$A$145:$D$237</definedName>
    <definedName name="_xlnm.Print_Area" localSheetId="3">'ESTADO FLUJO EFECTIVO-4'!$A$142:$D$229</definedName>
    <definedName name="_xlnm.Print_Area" localSheetId="2">'ESTADOCAMBIOS CAPITAL TRABAJO-3'!$A$139:$D$230</definedName>
    <definedName name="_xlnm.Print_Titles" localSheetId="0">' BALANCE GENERAL- 1 '!$8:$10</definedName>
    <definedName name="_xlnm.Print_Titles" localSheetId="5">'ESTADO ACTIVIDAD FRA ECONOMI-6'!$2:$9</definedName>
  </definedNames>
  <calcPr fullCalcOnLoad="1"/>
</workbook>
</file>

<file path=xl/sharedStrings.xml><?xml version="1.0" encoding="utf-8"?>
<sst xmlns="http://schemas.openxmlformats.org/spreadsheetml/2006/main" count="1349" uniqueCount="412">
  <si>
    <t>CODIGO</t>
  </si>
  <si>
    <t>CUENTAS</t>
  </si>
  <si>
    <t>ACTUAL</t>
  </si>
  <si>
    <t>ANTERIOR</t>
  </si>
  <si>
    <t>Ingresos Fiscales</t>
  </si>
  <si>
    <t>Transferencias</t>
  </si>
  <si>
    <t>De Administracion</t>
  </si>
  <si>
    <t xml:space="preserve"> </t>
  </si>
  <si>
    <t>Otros Ingresos</t>
  </si>
  <si>
    <t>Otros Gastos</t>
  </si>
  <si>
    <t>Gastos Generales</t>
  </si>
  <si>
    <t>Ingresos Extraordinarios</t>
  </si>
  <si>
    <t>ACTIVO</t>
  </si>
  <si>
    <t>PASIVOS</t>
  </si>
  <si>
    <t>Cuentas Por Pagar</t>
  </si>
  <si>
    <t>Patrimonio Institucional</t>
  </si>
  <si>
    <t>Caja</t>
  </si>
  <si>
    <t>Bancos y Corporaciones</t>
  </si>
  <si>
    <t>Avances y Anticipos</t>
  </si>
  <si>
    <t>Edificaciones</t>
  </si>
  <si>
    <t>Plantas y Ductos</t>
  </si>
  <si>
    <t>Maquinaria Y Equipo</t>
  </si>
  <si>
    <t>Muebles y Enseres y Equipos de Oficina</t>
  </si>
  <si>
    <t>Equipo de Transporte</t>
  </si>
  <si>
    <t>Obligaciones Laborales</t>
  </si>
  <si>
    <t>Salarios  Y Prestaciones Sociales</t>
  </si>
  <si>
    <t>Capital Fiscal</t>
  </si>
  <si>
    <t>Otros Activos</t>
  </si>
  <si>
    <t>Ingresos Ejercicios Anteriores</t>
  </si>
  <si>
    <t>Pasivos Estimados</t>
  </si>
  <si>
    <t>Seguros</t>
  </si>
  <si>
    <t>Deudoras por Contra</t>
  </si>
  <si>
    <t>(Cifras en miles de pesos)</t>
  </si>
  <si>
    <t>VITELIO BARRERA ALVAREZ</t>
  </si>
  <si>
    <t>CARLOS ALBERTO BARRERO RUBIO</t>
  </si>
  <si>
    <t>T.P 31.683-T</t>
  </si>
  <si>
    <t>RESULTADO DEL EJERCICIO</t>
  </si>
  <si>
    <t xml:space="preserve">                              CORPORACION AUTONOMA REGIONAL DEL ALTO MAGDALENA CAM</t>
  </si>
  <si>
    <t>DETALLE DE LAS VARIACIONES PATRIMONIALES</t>
  </si>
  <si>
    <t>INCREMENTOS (4)</t>
  </si>
  <si>
    <t>DISMINUCIONES (5)</t>
  </si>
  <si>
    <t>Transferencia por Cobrar</t>
  </si>
  <si>
    <t>ABSOLUTA</t>
  </si>
  <si>
    <t>Director General</t>
  </si>
  <si>
    <t>Contador</t>
  </si>
  <si>
    <t>Revisor Fiscal</t>
  </si>
  <si>
    <t>T.P. 10.271-T</t>
  </si>
  <si>
    <t>RELATIVA</t>
  </si>
  <si>
    <t>Ingresos no Tributarios</t>
  </si>
  <si>
    <t>Terrenos</t>
  </si>
  <si>
    <t>CAJA</t>
  </si>
  <si>
    <t>BANCOS Y CORPORACIONES</t>
  </si>
  <si>
    <t xml:space="preserve">                                  CORPORACION AUTONOMA REGIONAL DEL ALTO MAGDALENA CAM</t>
  </si>
  <si>
    <t xml:space="preserve">                                                            ESTADO DE FLUJO DE EFECTIVO</t>
  </si>
  <si>
    <t>1. FLUJO DE EFECTIVO POR ACTIVIDADES DE OPERACION</t>
  </si>
  <si>
    <t>PARTIDAS QUE NO AFECTAN EL EFECTIVO</t>
  </si>
  <si>
    <t>AMORTIZACIONES</t>
  </si>
  <si>
    <t>UTILIDAD NETA ANTES DE LOS CAMBIOS EN EL CAPITAL</t>
  </si>
  <si>
    <t>DE TRABAJO</t>
  </si>
  <si>
    <t>EFECTIVO GENERADO POR ACTIVIDADES DE OPERACION</t>
  </si>
  <si>
    <t>2. ACTIVIDADES DE INVERSION</t>
  </si>
  <si>
    <t xml:space="preserve">FLUJO DE EFECTIVO NETO EN ACTIVIDADES DE </t>
  </si>
  <si>
    <t>INVERSION</t>
  </si>
  <si>
    <t>3. ACTIVIDADES DE FINANCIACION</t>
  </si>
  <si>
    <t>FINANCIACION</t>
  </si>
  <si>
    <t>Intangibles</t>
  </si>
  <si>
    <t>De Operación</t>
  </si>
  <si>
    <t>Sueldos y Salarios</t>
  </si>
  <si>
    <t>AUMENTO EN INTANGIBLES</t>
  </si>
  <si>
    <t>EXCEDENTE (DEFICIT) OPERACIONAL</t>
  </si>
  <si>
    <t>REY ARIEL BORBON ARDILA</t>
  </si>
  <si>
    <t xml:space="preserve">       Director General</t>
  </si>
  <si>
    <t>Director general</t>
  </si>
  <si>
    <t>CORPORACION AUTONOMA REGIONAL DEL ALTO MAGDALENA</t>
  </si>
  <si>
    <t>ESTADO DE CAMBIOS EN LA SITUACION FINANCIERA</t>
  </si>
  <si>
    <t>VARIACION CAPITAL DE TRABAJO</t>
  </si>
  <si>
    <t>DISMINUCION O AUMENTO CAPITAL DE TRABAJO</t>
  </si>
  <si>
    <t>FUENTES DE CAPITAL DE TRABAJO</t>
  </si>
  <si>
    <t>MAS</t>
  </si>
  <si>
    <t xml:space="preserve">PARTIDAS  QUE NO UTILIZAN CAPITAL DE TRABAJO </t>
  </si>
  <si>
    <t>AMORTIZACIONES Y PROVISIONES</t>
  </si>
  <si>
    <t>CAPITAL DE TRABAJO PROVISTO POR LAS OPERACIONES DE LA EMPRESA</t>
  </si>
  <si>
    <t>OTRAS FUENTES</t>
  </si>
  <si>
    <t>AUMENTOS DE PATRIMONIO</t>
  </si>
  <si>
    <t>DISMINUCION ACTIVO NO CORRIENTE</t>
  </si>
  <si>
    <t>PROPIEDAD PLANTA Y EQUIPO</t>
  </si>
  <si>
    <t>SEGUROS</t>
  </si>
  <si>
    <t>CARGOS DIFERIDOS</t>
  </si>
  <si>
    <t>TOTAL FUENTES</t>
  </si>
  <si>
    <t>USOS DE CAPITAL DE TRABAJO</t>
  </si>
  <si>
    <t>AUMENTO ACTIVO NO CORRIENTE</t>
  </si>
  <si>
    <t>BIENES DE ARTE Y CULTURA</t>
  </si>
  <si>
    <t>INTANGIBLES</t>
  </si>
  <si>
    <t>TOTAL USOS CAPITAL DE TRABAJO</t>
  </si>
  <si>
    <t xml:space="preserve">                                          ESTADO DE CAMBIOS EN ELCAPITAL DE TRABAJO</t>
  </si>
  <si>
    <t>AUMENTOS O DISMINUCIONES EN EL CAPITAL DE TRABAJO</t>
  </si>
  <si>
    <t>INGRESOS NO TRIBUTARIOS</t>
  </si>
  <si>
    <t>TRANSFERENCIAS POR COBRAR</t>
  </si>
  <si>
    <t>AVANCES Y ANTICIPOS</t>
  </si>
  <si>
    <t>TOTAL AUMENTOS EN LOS ACTIVOS</t>
  </si>
  <si>
    <t>AUMENTOS O DISMINUCIONES PASIVO CORRIENTE</t>
  </si>
  <si>
    <t>BIENES Y SERVICIOS</t>
  </si>
  <si>
    <t>ACREEDORES VARIOS</t>
  </si>
  <si>
    <t>SALARIOS Y PRESTACIONES SOCIALES</t>
  </si>
  <si>
    <t>TOTAL DISMINUCIONES PASIVO CORRIENTE</t>
  </si>
  <si>
    <t>TOTAL VARIACION CAPITAL DE TRABAJO</t>
  </si>
  <si>
    <t xml:space="preserve">  </t>
  </si>
  <si>
    <t xml:space="preserve">               </t>
  </si>
  <si>
    <t>Contribuciones Efectivas</t>
  </si>
  <si>
    <t>Retenciòn en la Fuente e Impuesto de Timbre</t>
  </si>
  <si>
    <t>DEPRECIACIÒN</t>
  </si>
  <si>
    <t>RETENCIÒN EN LA FUENTE IMPTO TIMBRE</t>
  </si>
  <si>
    <t>PROVISIÒN CONTINGENCIAS</t>
  </si>
  <si>
    <t>DÈPRECIACIÒN</t>
  </si>
  <si>
    <t xml:space="preserve">Inversiones Liquidez Renta Fija </t>
  </si>
  <si>
    <t>Depositos Entregados</t>
  </si>
  <si>
    <t>INVERSIONES</t>
  </si>
  <si>
    <t>DEPOSITOS ENTREGADOS</t>
  </si>
  <si>
    <t>EXCEDENTE (DEFICIT)</t>
  </si>
  <si>
    <t>Convenios Sector Privado</t>
  </si>
  <si>
    <t>AUMENTO CAPITAL FISCAL</t>
  </si>
  <si>
    <t>CAPITAL FISCAL</t>
  </si>
  <si>
    <t>AUMENTO DE BIENES DE ARTE Y CULTURA</t>
  </si>
  <si>
    <t>Operaciones Insterinstitucionales</t>
  </si>
  <si>
    <t>Aportes Traspasos Recibidos</t>
  </si>
  <si>
    <t>CIFRAS EN MILES DE PESOS</t>
  </si>
  <si>
    <t xml:space="preserve">                                                          CIFRAS EN MILES DE PESOS</t>
  </si>
  <si>
    <t xml:space="preserve">                                                                   CIFRAS EN MILES DE PESOS</t>
  </si>
  <si>
    <t xml:space="preserve">                                                           CIFRAS EN MILES DE PESOS</t>
  </si>
  <si>
    <t>Otros Deudores</t>
  </si>
  <si>
    <t>Otros Ingresos Ordinarios</t>
  </si>
  <si>
    <t>Otras Transferencias</t>
  </si>
  <si>
    <t>Gasto Publico Social</t>
  </si>
  <si>
    <t>Medio Ambiente</t>
  </si>
  <si>
    <t>BIENES DE BENEFICIO Y USO PUBLICO</t>
  </si>
  <si>
    <t>DISMINUCION PATRIMONIO</t>
  </si>
  <si>
    <t>PROVISIONES DEPRECIACIONES AMORTIZACIONES</t>
  </si>
  <si>
    <t>OTRAS TRANSFERENCIAS</t>
  </si>
  <si>
    <t>OTROS DEUDORES</t>
  </si>
  <si>
    <t>IMPUESTOS CONTRIBUCIONES TASAS</t>
  </si>
  <si>
    <t>AUMENTO OTROS DEUDORES</t>
  </si>
  <si>
    <t>DISMINUCION TRASNFERENCIAS POR COBRAR</t>
  </si>
  <si>
    <t>AUMENTO EN INVERSIONES LARGO PLAZO</t>
  </si>
  <si>
    <t>AUMENTO EN BIENES DE BENEFICIO USO PUBLICO</t>
  </si>
  <si>
    <t>DISMINUCION CARGOS DIFERIDOS</t>
  </si>
  <si>
    <t>SUPERAVIT POR DONACION</t>
  </si>
  <si>
    <t>AUMENTO SUPERAVIT POR DONACION</t>
  </si>
  <si>
    <t>Inversiones Patrimoniales en Entidades Controladas</t>
  </si>
  <si>
    <t>Otros Gastos Ordinarios</t>
  </si>
  <si>
    <t>Propiedad Planta y Equipo no Utilizada</t>
  </si>
  <si>
    <t>Encargo Fiduciario</t>
  </si>
  <si>
    <t>CORRIENTE</t>
  </si>
  <si>
    <t>NO CORRIENTE</t>
  </si>
  <si>
    <t>TOTAL ACTIVO</t>
  </si>
  <si>
    <t xml:space="preserve">TOTAL PASIVO Y PATRIMONIO </t>
  </si>
  <si>
    <t xml:space="preserve">BALANCE GENERAL </t>
  </si>
  <si>
    <t>ENCARGOS FIDUCIARIOS</t>
  </si>
  <si>
    <t xml:space="preserve">ESTADO DE ACTIVIDAD FINANCIERA, ECONOMICA Y SOCIAL </t>
  </si>
  <si>
    <t>Provisiones Amortizaciones Depreciaciones</t>
  </si>
  <si>
    <t>CAPITAL NETO DE TRABAJO AÑO 2008</t>
  </si>
  <si>
    <t>AUMENTO CAPITAL DE TRABAJO</t>
  </si>
  <si>
    <t>1.ACTIVIDADES DE OPERACIÓN</t>
  </si>
  <si>
    <t>DISMUINUCION DE OTRAS TRANSFERENCIAS</t>
  </si>
  <si>
    <t>AUMENTO NETO DE EFECTIVO Y EQUIVALENTE DE EFECTIVO</t>
  </si>
  <si>
    <t>EFECTIVO A 31 DICIEMBRE 2008</t>
  </si>
  <si>
    <t xml:space="preserve">                                                 ESTADO DE CAMBIOS EN EL PATRIMONIO</t>
  </si>
  <si>
    <t>POR EL AÑO TERMINADO A DICIEMBRE 31 DE 2009</t>
  </si>
  <si>
    <t>CAPITAL NETO DE TRABAJO AÑO 2009</t>
  </si>
  <si>
    <t>SUPERAVIT METODO PARTICIAPACION PATRIMONIAL</t>
  </si>
  <si>
    <t>PROVISIONES AMORTIZACION DEPRECIACION</t>
  </si>
  <si>
    <t>OBRAS Y MEJORAS PROPIEDAD AJENA</t>
  </si>
  <si>
    <t>UTILIDAD EJERCICIO 2008</t>
  </si>
  <si>
    <t xml:space="preserve">                                          POR EL AÑO TERMINADO A DICIEMBRE 31 DE 2009</t>
  </si>
  <si>
    <t xml:space="preserve">                                                POR EL AÑO TERMINADO A DICIEMBRE 31 DE 2009</t>
  </si>
  <si>
    <t>AUMENTO ENCARGO FIDUCARIO</t>
  </si>
  <si>
    <t>AUMENTO INGRESOS NO TRIBUTARIOS LARGO PLAZO</t>
  </si>
  <si>
    <t>AUMENTO DEPOSITOS ENTREGADOS A TERCEROS</t>
  </si>
  <si>
    <t>DISMUINUCION INGRESOS NO TRIBUTARIOS</t>
  </si>
  <si>
    <t>DISMINUCION AVANCES Y ANTICIPOS</t>
  </si>
  <si>
    <t>DISMINUCION DEPOSITOS ENTREGADOS A TECEROS CORTO PLAZO</t>
  </si>
  <si>
    <t>AUMENTO EN RETENCION EN AL FUENTE</t>
  </si>
  <si>
    <t>AUMENTO PROVISION PARA CONTINGENCIAS</t>
  </si>
  <si>
    <t>DISMINUCION EN BIENES Y SERVICIOS</t>
  </si>
  <si>
    <t>DISMINUCION EN ACREEDORES VARIOS</t>
  </si>
  <si>
    <t>DISMINUCION EN IMPUESTOS Y CONTRIBUCIONES</t>
  </si>
  <si>
    <t>DISMINUCION EN PRESTACION  SOCIALES</t>
  </si>
  <si>
    <t>AUMENTO EN OBRAS Y MEJORAS PROPIEDAD AJENA</t>
  </si>
  <si>
    <t>AUMENTO PROPIEDAD PLANT AY EQUIPO</t>
  </si>
  <si>
    <t>DISMINUCION EN INVERSIONES CORTO PLAZO</t>
  </si>
  <si>
    <t>DISMINUCION EN SEGUROS</t>
  </si>
  <si>
    <t>AUMENTO SUPERAVIT METODO PARTICIPACION PATRIMONIAL</t>
  </si>
  <si>
    <t>AUMENTO PROVISIONES AMORTIZACION DEPRECIACIONES</t>
  </si>
  <si>
    <t>DISMINUCION UTILIDAD EJERCICIO 2008</t>
  </si>
  <si>
    <t>EFECTIVO A 31 DICIEMBRE 2009</t>
  </si>
  <si>
    <t xml:space="preserve">                                                            A 31 DE DICIEMBRE  DE 2009</t>
  </si>
  <si>
    <t>SALDO DEL PATRIMONIO A DICIEMBRE 2008(1)</t>
  </si>
  <si>
    <t>SALDO DEL PATRIMONIO A DICIEMBRE 2009(3)</t>
  </si>
  <si>
    <t>SUPERAVIR POR PARTICIPACION PATRIMONIAL</t>
  </si>
  <si>
    <t>UTILIDAD DEL EJERCICIO</t>
  </si>
  <si>
    <t>RESULTADO EJERCICIO 2008</t>
  </si>
  <si>
    <t>VARIACIONES 2009</t>
  </si>
  <si>
    <t>VARIACIONES PATRIMONIALES DURANTE 2009 (2)</t>
  </si>
  <si>
    <t xml:space="preserve">                 Contador</t>
  </si>
  <si>
    <t xml:space="preserve">                 TP 31.683-T</t>
  </si>
  <si>
    <t xml:space="preserve">                                                                          CARLOS ALBERTO BARRERO RUBIO</t>
  </si>
  <si>
    <t xml:space="preserve">                                                                                            Revisor Fiscal </t>
  </si>
  <si>
    <t xml:space="preserve">                                                                       TP 10.271-T</t>
  </si>
  <si>
    <t xml:space="preserve">                                                               ( Ver Opinion Adjunta)</t>
  </si>
  <si>
    <t>Efectivo            (Nota 4)</t>
  </si>
  <si>
    <t>Inversiones e Instrumentos Derivados  (Nota 5)</t>
  </si>
  <si>
    <t>Deudores       (Nota 6)</t>
  </si>
  <si>
    <t>Deudores        (Nota 6)</t>
  </si>
  <si>
    <t xml:space="preserve">                                                                                      TP 10.271-T</t>
  </si>
  <si>
    <t xml:space="preserve">                                                                                      ( Ver Opinion Adjunta)</t>
  </si>
  <si>
    <t>Equipo Científico</t>
  </si>
  <si>
    <t>Equipo Comedor Cocina</t>
  </si>
  <si>
    <t xml:space="preserve">Amortización Acumulada </t>
  </si>
  <si>
    <t>Depreciación Acumulada</t>
  </si>
  <si>
    <t>Bienes de Uso Público</t>
  </si>
  <si>
    <t>Amortización Acumulada Bienes</t>
  </si>
  <si>
    <t>Deudoras de Control</t>
  </si>
  <si>
    <t>Bienes y Servicios</t>
  </si>
  <si>
    <t>Acreedores Varios</t>
  </si>
  <si>
    <t>Resultados Ejercicio</t>
  </si>
  <si>
    <t>Provisiones Depreciaciones y Amortizaciones</t>
  </si>
  <si>
    <t>Responsabilidades Contingentes</t>
  </si>
  <si>
    <t>Acreedoras Por  Contra</t>
  </si>
  <si>
    <t>PERIODO ACTUAL</t>
  </si>
  <si>
    <t>PERIODO ANTERIOR</t>
  </si>
  <si>
    <t>Impuestos Contribiuciones Tasas</t>
  </si>
  <si>
    <t>Ingresos Financieros</t>
  </si>
  <si>
    <t xml:space="preserve">                          ( Ver Opinión Adjunta)</t>
  </si>
  <si>
    <t>Ajuste Ejercicios Anteriores</t>
  </si>
  <si>
    <t xml:space="preserve">       VITELIO BARRERA ALVAREZ</t>
  </si>
  <si>
    <t xml:space="preserve">      REY ARIEL BORBON ARDILA</t>
  </si>
  <si>
    <t xml:space="preserve">                  Director General</t>
  </si>
  <si>
    <t xml:space="preserve">                                                                                            ESTADO DE FLUJO DE EFECTIVO</t>
  </si>
  <si>
    <t>T.P. 31.683-T</t>
  </si>
  <si>
    <t xml:space="preserve">                                                                                              ( Cifras en miles de pesos)</t>
  </si>
  <si>
    <t xml:space="preserve">                                                          (Cifras en miles de pesos)</t>
  </si>
  <si>
    <t xml:space="preserve">                                          ESTADO DE CAMBIOS EN EL CAPITAL DE TRABAJO</t>
  </si>
  <si>
    <t>(Ver Opinión Adjunta)</t>
  </si>
  <si>
    <t>TOTAL PASIVO</t>
  </si>
  <si>
    <t>OTROS PASIVOS</t>
  </si>
  <si>
    <t>RECAUDOS POR CLASIFICAR</t>
  </si>
  <si>
    <t>Comisiones</t>
  </si>
  <si>
    <t>CAPITAL NETO DE TRABAJO AÑO 2010</t>
  </si>
  <si>
    <t>VALORIZACIONES</t>
  </si>
  <si>
    <t>EFECTIVO A 31 DICIEMBRE 2010</t>
  </si>
  <si>
    <t>Inversiones e Instrumentos Derivados    (Nota 5)</t>
  </si>
  <si>
    <t>Propiedad Planta y Equipo  (Nota7)</t>
  </si>
  <si>
    <t>Cargos Diferidos      (Nota 9)</t>
  </si>
  <si>
    <t>Obras y Mejoras Propiedad Ajena (Nota 10)</t>
  </si>
  <si>
    <t>Bienes Entregados a Terceros (Nota 112)</t>
  </si>
  <si>
    <t>Valorizaciones    (Nota 12)</t>
  </si>
  <si>
    <t>CORRIENTE  (Nota 13)</t>
  </si>
  <si>
    <t>PATRIMONIO  (Nota 14)</t>
  </si>
  <si>
    <t>CUENTAS DE ORDEN ACREEDORAS (Nota 17)</t>
  </si>
  <si>
    <t>CUENTAS DE ORDEN DEUDORAS (Nota 17)</t>
  </si>
  <si>
    <t>INGRESOS OPERACIONALES   (Nota 15)</t>
  </si>
  <si>
    <t>GASTOS OPERACIONALES    ( Nota 16 )</t>
  </si>
  <si>
    <t>OTROS INGRESOS  (Nota 15 )</t>
  </si>
  <si>
    <t>OTROS GASTOS   ( Nota 16 )</t>
  </si>
  <si>
    <t>XII-31-11</t>
  </si>
  <si>
    <t>Contibuciones Imputadas</t>
  </si>
  <si>
    <t>POR EL AÑO TERMINADO A DICIEMBRE 31 DE 2011</t>
  </si>
  <si>
    <t>CAPITAL NETO DE TRABAJO AÑO 2011</t>
  </si>
  <si>
    <t>SUPERAVIT POR VALORIZACION</t>
  </si>
  <si>
    <t>SUPERAVIT POR METODO DE PARTICIPACION PATRIMONIAL</t>
  </si>
  <si>
    <t>PROVISIONES DEPRECIAIONES AMORTIZACIONES</t>
  </si>
  <si>
    <t>OBRAS Y NEJORAS EN PROPIEDAD AJENA</t>
  </si>
  <si>
    <t>AUMENTO INGRESOS NO TRIBUTARIOS</t>
  </si>
  <si>
    <t>DISMINUCION EN TRANSFERENCIAS POR COBRAR</t>
  </si>
  <si>
    <t>DISMINUICION ENCARGOS FIDUCARIOS</t>
  </si>
  <si>
    <t xml:space="preserve">DISMINUCION DEPOSITOS ENTREGADOS </t>
  </si>
  <si>
    <t>DISMINUCIOIN OTROS DEUDORES</t>
  </si>
  <si>
    <t>AUMENTO ACREEDORES VARIOS</t>
  </si>
  <si>
    <t>DISMINUCION RETENCION EN AL FUENTE</t>
  </si>
  <si>
    <t>DISMINUCION IMPUESTOS CONTRIBUCIONES TASAS</t>
  </si>
  <si>
    <t>AUMENTO SALARIOS PRESTACIONES SOCIALES</t>
  </si>
  <si>
    <t>AUMENTO PROVISION APRA CONTINGENCIAS</t>
  </si>
  <si>
    <t>AUMENTO EN RECAUDOS PRO CLASIFICAR</t>
  </si>
  <si>
    <t>AUMENTO EN SEGUROS</t>
  </si>
  <si>
    <t>AUMETNO EN PROPIEDAD PLANTA Y EQUIPO</t>
  </si>
  <si>
    <t>AUMENTO INVERSIONES CORTO PLAZO</t>
  </si>
  <si>
    <t>DISMINUCIONES EN INGRESOS NO TRIBUTARIOS</t>
  </si>
  <si>
    <t>DISMINUCIUON EN TRANSFERENCIAS PRO COBRAR</t>
  </si>
  <si>
    <t>DISMINUCION OTROS DEUDROES</t>
  </si>
  <si>
    <t>DISMINUCION EN PROPIEDAD PLANTA Y EQUIPO</t>
  </si>
  <si>
    <t>DISMINUCION EN CARGOS DIFERIDOS</t>
  </si>
  <si>
    <t>DISMINUCION EN OBRAS MEJORA PROPIEDAD AJENA</t>
  </si>
  <si>
    <t>DISMINUCION EN VALORIZACIONES</t>
  </si>
  <si>
    <t>DISMINUCION EN EL CAPITAL FISCAL</t>
  </si>
  <si>
    <t>DISMINUCION EN EL SUPERAVIT POR VALORIZACION</t>
  </si>
  <si>
    <t>DISMINUCION EN EL SUPERAVIT METODO PARTICIPACION</t>
  </si>
  <si>
    <t>DISMINUCION PROVISIONES AMORIZACIONES PROVISIONES</t>
  </si>
  <si>
    <t>EFECTIVO A 31 DICIEMBRE 2011</t>
  </si>
  <si>
    <t>AUMENTO EN BIENES DE ARTE Y CULTURA</t>
  </si>
  <si>
    <t xml:space="preserve">                                          POR EL AÑO TERMINADO A DICIEMBRE 31 DE 2011</t>
  </si>
  <si>
    <t xml:space="preserve">                                                POR EL AÑO TERMINADO A DICIEMBRE 31 DE 2011</t>
  </si>
  <si>
    <t>EST</t>
  </si>
  <si>
    <t>AL 31 DE DICIEMBRE DE 2012</t>
  </si>
  <si>
    <t>XII-31-12</t>
  </si>
  <si>
    <t>AL 31 DE DICIEMBRE  DE 2012</t>
  </si>
  <si>
    <t>No Tributarios</t>
  </si>
  <si>
    <t>Financieros</t>
  </si>
  <si>
    <t>Extraordinarios</t>
  </si>
  <si>
    <t>SALDO DEL PATRIMONIO A DICIEMBRE 2011(1)</t>
  </si>
  <si>
    <t>VARIACIONES PATRIMONIALES DURANTE 2012 (2)</t>
  </si>
  <si>
    <t>POR EL AÑO TERMINADO A DICIEMBRE 31 DE 2012</t>
  </si>
  <si>
    <t>CAPITAL NETO DE TRABAJO AÑO 2012</t>
  </si>
  <si>
    <t>MEJORAS EN PROPIEDAD AJENA</t>
  </si>
  <si>
    <t>RESULTADO DEL EJERICICIO</t>
  </si>
  <si>
    <t>AUMENTO PROVISIONES  DEPRECIAICONES AMORTIZACIONES</t>
  </si>
  <si>
    <t xml:space="preserve">                                          POR EL AÑO TERMINADO A DICIEMBRE 31 DE 2012</t>
  </si>
  <si>
    <t>ENCARGO FIDUCIARIO</t>
  </si>
  <si>
    <t>OTROS DEUDRORES</t>
  </si>
  <si>
    <t xml:space="preserve">                                                                           POR EL AÑO TERMINADO A DICIEMBRE 31 DE 2012</t>
  </si>
  <si>
    <t>AUMENTO  EN TRANSFERENCIAS POR COBRAR</t>
  </si>
  <si>
    <t>AUMENTO EN  OTROS DEUDORES</t>
  </si>
  <si>
    <t>AUMENTO DE BIENES Y SERVICIOS</t>
  </si>
  <si>
    <t>AUMENTO EN IMPUESTOS Y CONTRIBUCIONES</t>
  </si>
  <si>
    <t>AUMENTO EN PROPIEDAD PLANTA Y EQUIPO</t>
  </si>
  <si>
    <t>AUMENTO EN CARGOS DIFERIDOS</t>
  </si>
  <si>
    <t>AUMENTO EN OBRAS MEJORAS PROPIEDAD AJENA</t>
  </si>
  <si>
    <t>AUMENTO BIENES DE ARTE Y CULTURA</t>
  </si>
  <si>
    <t>AUMENTO EN VALORIZACIONES</t>
  </si>
  <si>
    <t>AUMENTO EN OTROS DEUDORES</t>
  </si>
  <si>
    <t>AUMENTO PROVISIONES AMORIZACIONES PROVISIONES</t>
  </si>
  <si>
    <t>EFECTIVO A 31 DICIEMBRE 2012</t>
  </si>
  <si>
    <t>SALDO DEL PATRIMONIO A DICIEMBRE 2012(3)</t>
  </si>
  <si>
    <t>VARIACIONES 2012</t>
  </si>
  <si>
    <t>Inversiones Administración de Liquidez</t>
  </si>
  <si>
    <t>Equipo de Comunicaciòn y Computación</t>
  </si>
  <si>
    <t>Provisión para Proteción de la Propiedad</t>
  </si>
  <si>
    <t>Bienes de Beneficio y uso Público(Nota 8)</t>
  </si>
  <si>
    <t>Amortización Acumulada Bienes Entregados</t>
  </si>
  <si>
    <t>Bienes de Arte y Cultura</t>
  </si>
  <si>
    <t>Amortización Acumulada Intangibles</t>
  </si>
  <si>
    <t>Derechos Contingentes</t>
  </si>
  <si>
    <t>Provisión para Contingencias</t>
  </si>
  <si>
    <t>Superàvit Donación</t>
  </si>
  <si>
    <t>Superávit por Valorización</t>
  </si>
  <si>
    <t>Superavit Metodo Participación Patrimonial</t>
  </si>
  <si>
    <t>Acreedores de Control</t>
  </si>
  <si>
    <t>CORPORACIÓN AUTÓNOMA REGIONAL DEL ALTO MAGDALENA CAM</t>
  </si>
  <si>
    <t>ESTADO DE CAMBIOS EN LA SITUACIÓN FINANCIERA</t>
  </si>
  <si>
    <t>DISMINUCIÓN O AUMENTO CAPITAL DE TRABAJO</t>
  </si>
  <si>
    <t>DEPRECIACIÓN</t>
  </si>
  <si>
    <t>SUPERAVIT POR VALORIZACIÓN</t>
  </si>
  <si>
    <t>SUPERAVIT MÉTODO DE PARTICIPACIÓN PATROMONIAL</t>
  </si>
  <si>
    <t>DISMINUCIÓN PATRIMONIO</t>
  </si>
  <si>
    <t xml:space="preserve">                                                             CARLOS ALBERTO BARRERO RUBIO</t>
  </si>
  <si>
    <t xml:space="preserve">                                                                                Revisor Fiscal </t>
  </si>
  <si>
    <t xml:space="preserve">                                                                                  TP 10.271-T</t>
  </si>
  <si>
    <t xml:space="preserve">              VITELIO BARRERA ALVAREZ</t>
  </si>
  <si>
    <t xml:space="preserve">                                  Contador</t>
  </si>
  <si>
    <t xml:space="preserve">                                 TP 31.683-T</t>
  </si>
  <si>
    <t xml:space="preserve">                                                                         ( Ver Opinion Adjunta)</t>
  </si>
  <si>
    <t xml:space="preserve">                              CORPORACIÓN AUTÓNOMA REGIONAL DEL ALTO MAGDALENA CAM</t>
  </si>
  <si>
    <t>RETENCIÓN EN LA FUENTE IMPTO TIMBRE</t>
  </si>
  <si>
    <t>PROVISIÓN CONTINGENCIAS</t>
  </si>
  <si>
    <t>TOTAL VARIACIÓN CAPITAL DE TRABAJO</t>
  </si>
  <si>
    <t xml:space="preserve">                                                                           Revisor Fiscal </t>
  </si>
  <si>
    <t xml:space="preserve">                                                                             TP 10.271-T</t>
  </si>
  <si>
    <t xml:space="preserve">                                                                 ( Ver Opinion Adjunta)</t>
  </si>
  <si>
    <t xml:space="preserve">                                  CORPORACIÓN AUTÓNOMA REGIONAL DEL ALTO MAGDALENA CAM</t>
  </si>
  <si>
    <t>1. FLUJO DE EFECTIVO POR ACTIVIDADES DE OPERACIÓN</t>
  </si>
  <si>
    <t>1. ACTIVIDADES DE OPERACIÓN</t>
  </si>
  <si>
    <t>DISMINUCIÓN DE INGRESOS NO TRIBUTARIOS</t>
  </si>
  <si>
    <t>DISMINUCIÓN DE AVANCES Y ANTICIPOS</t>
  </si>
  <si>
    <t>DISMINUCIÓN ENCARGO FIDUCIARIO</t>
  </si>
  <si>
    <t>AUMENTO DE RETENCIÓN EN LA FUENTE</t>
  </si>
  <si>
    <t>AUMENTO PROVISIÓN PARA CONTINGENCIAS</t>
  </si>
  <si>
    <t>DISMINUCIÓN EN RECAUDOS POR CLASIFICAR</t>
  </si>
  <si>
    <t>EFECTIVO GENERADO POR ACTIVIDADES DE OPERACIÓN</t>
  </si>
  <si>
    <t>2. ACTIVIDADES DE INVERSIÓN</t>
  </si>
  <si>
    <t>DISMINUCIÓN EN TRANSFERENCIAS POR COBRAR</t>
  </si>
  <si>
    <t>DISMINUCIÓN EN INGRESOS NO TRIBUTARIOS</t>
  </si>
  <si>
    <t>DISMINUCIÓN EN PROPIEDAD PLANTA Y EQUIPO</t>
  </si>
  <si>
    <t>DISMINUCIÓN EN INTANGIBLES</t>
  </si>
  <si>
    <t>AUMENTO EN SUPERAVIT POR VALORIZACIÓN</t>
  </si>
  <si>
    <t>AUMENTO EN SUPERAVIT MÉTODO DE PARTICIPACIÓN PATRIMONIAL</t>
  </si>
  <si>
    <t>DISMINUCIÓN EN CAPITAL FISCAL</t>
  </si>
  <si>
    <t>FINANCIACIÓN</t>
  </si>
  <si>
    <t xml:space="preserve">                    VITELIO BARRERA ALVAREZ</t>
  </si>
  <si>
    <t xml:space="preserve">                                     Contador</t>
  </si>
  <si>
    <t xml:space="preserve">                                    TP 31.683-T</t>
  </si>
  <si>
    <t xml:space="preserve">                                                                                                      Revisor Fiscal </t>
  </si>
  <si>
    <t xml:space="preserve">                                                                                                       TP 10.271-T</t>
  </si>
  <si>
    <t xml:space="preserve">                                                                                                 ( Ver Opinión Adjunta)</t>
  </si>
  <si>
    <t xml:space="preserve">                                                                                  CARLOS ALBERTO BARRERO RUBIO</t>
  </si>
  <si>
    <t>SUPERAVIT POR PARTICIPACIÓN PATRIMONIAL</t>
  </si>
  <si>
    <t xml:space="preserve">                   REY ARIEL BORBON ARDILA</t>
  </si>
  <si>
    <t xml:space="preserve">                                Director General</t>
  </si>
  <si>
    <t xml:space="preserve">       Contador</t>
  </si>
  <si>
    <t xml:space="preserve">      TP 31.683-T</t>
  </si>
  <si>
    <t xml:space="preserve">                                                                        CARLOS ALBERTO BARRERO RUBIO</t>
  </si>
  <si>
    <t xml:space="preserve">     TP 10.271-T</t>
  </si>
  <si>
    <t xml:space="preserve">  ( Ver Opinión Adjunta)</t>
  </si>
  <si>
    <t xml:space="preserve">                                           CORPORACIÓN AUTÓNOMA REGIONAL DEL ALTO MAGDALENA CAM</t>
  </si>
  <si>
    <t xml:space="preserve">                                                                     ESTADO DE CAMBIOS EN EL PATRIMONIO</t>
  </si>
  <si>
    <t xml:space="preserve">                                                                               A 31 DE DICIEMBRE  DE 2012</t>
  </si>
  <si>
    <t xml:space="preserve">                                                                                   (Cifras en miles de pesos)</t>
  </si>
  <si>
    <t>CORPORACIÓN AUTÓNOMA REGIONAL DEL ALTO MAGDALENA  CAM</t>
  </si>
  <si>
    <t>Aportes sobre Nómina</t>
  </si>
  <si>
    <t>Utilidad Método Participación Patrimonial</t>
  </si>
  <si>
    <t>Pérdida por el Método de Participación Patrimonial</t>
  </si>
  <si>
    <t>VARIACIÓN ABSOLUTA</t>
  </si>
  <si>
    <t>VARIACIÓN RELATIVA</t>
  </si>
  <si>
    <t>Impuesto Contribuciones Tasas</t>
  </si>
  <si>
    <t>CÓDIGO</t>
  </si>
</sst>
</file>

<file path=xl/styles.xml><?xml version="1.0" encoding="utf-8"?>
<styleSheet xmlns="http://schemas.openxmlformats.org/spreadsheetml/2006/main">
  <numFmts count="6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C$&quot;#,##0_);\(&quot;C$&quot;#,##0\)"/>
    <numFmt numFmtId="195" formatCode="&quot;C$&quot;#,##0_);[Red]\(&quot;C$&quot;#,##0\)"/>
    <numFmt numFmtId="196" formatCode="&quot;C$&quot;#,##0.00_);\(&quot;C$&quot;#,##0.00\)"/>
    <numFmt numFmtId="197" formatCode="&quot;C$&quot;#,##0.00_);[Red]\(&quot;C$&quot;#,##0.00\)"/>
    <numFmt numFmtId="198" formatCode="_(&quot;C$&quot;* #,##0_);_(&quot;C$&quot;* \(#,##0\);_(&quot;C$&quot;* &quot;-&quot;_);_(@_)"/>
    <numFmt numFmtId="199" formatCode="_(&quot;C$&quot;* #,##0.00_);_(&quot;C$&quot;* \(#,##0.00\);_(&quot;C$&quot;* &quot;-&quot;??_);_(@_)"/>
    <numFmt numFmtId="200" formatCode="_-* #,##0.000\ _P_t_s_-;\-* #,##0.000\ _P_t_s_-;_-* &quot;-&quot;??\ _P_t_s_-;_-@_-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_(* #,##0.0_);_(* \(#,##0.0\);_(* &quot;-&quot;??_);_(@_)"/>
    <numFmt numFmtId="204" formatCode="_(* #,##0.000_);_(* \(#,##0.000\);_(* &quot;-&quot;??_);_(@_)"/>
    <numFmt numFmtId="205" formatCode="_(* #,##0.0000_);_(* \(#,##0.0000\);_(* &quot;-&quot;??_);_(@_)"/>
    <numFmt numFmtId="206" formatCode="#,##0.0"/>
    <numFmt numFmtId="207" formatCode="#,##0.000"/>
    <numFmt numFmtId="208" formatCode="#,##0.0000"/>
    <numFmt numFmtId="209" formatCode="0.0%"/>
    <numFmt numFmtId="210" formatCode="0.00000000"/>
    <numFmt numFmtId="211" formatCode="0.000000000"/>
    <numFmt numFmtId="212" formatCode="0.0000000"/>
    <numFmt numFmtId="213" formatCode="0.000000"/>
    <numFmt numFmtId="214" formatCode="0.00000"/>
    <numFmt numFmtId="215" formatCode="0.0000"/>
    <numFmt numFmtId="216" formatCode="0.000"/>
    <numFmt numFmtId="217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202" fontId="0" fillId="0" borderId="0" xfId="48" applyNumberFormat="1" applyFont="1" applyAlignment="1">
      <alignment/>
    </xf>
    <xf numFmtId="205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208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3" fontId="3" fillId="0" borderId="11" xfId="0" applyNumberFormat="1" applyFont="1" applyFill="1" applyBorder="1" applyAlignment="1">
      <alignment/>
    </xf>
    <xf numFmtId="0" fontId="2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left"/>
    </xf>
    <xf numFmtId="2" fontId="2" fillId="0" borderId="13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3" fillId="0" borderId="13" xfId="0" applyNumberFormat="1" applyFont="1" applyBorder="1" applyAlignment="1">
      <alignment/>
    </xf>
    <xf numFmtId="0" fontId="0" fillId="0" borderId="12" xfId="0" applyBorder="1" applyAlignment="1">
      <alignment/>
    </xf>
    <xf numFmtId="2" fontId="3" fillId="0" borderId="13" xfId="0" applyNumberFormat="1" applyFont="1" applyFill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wrapText="1"/>
    </xf>
    <xf numFmtId="3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2" fontId="3" fillId="0" borderId="16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12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3" fontId="3" fillId="0" borderId="11" xfId="0" applyNumberFormat="1" applyFont="1" applyBorder="1" applyAlignment="1">
      <alignment vertical="top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wrapText="1"/>
    </xf>
    <xf numFmtId="3" fontId="1" fillId="33" borderId="11" xfId="0" applyNumberFormat="1" applyFont="1" applyFill="1" applyBorder="1" applyAlignment="1">
      <alignment/>
    </xf>
    <xf numFmtId="0" fontId="0" fillId="0" borderId="11" xfId="0" applyBorder="1" applyAlignment="1">
      <alignment wrapText="1"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0" fillId="33" borderId="12" xfId="0" applyFill="1" applyBorder="1" applyAlignment="1">
      <alignment horizontal="left"/>
    </xf>
    <xf numFmtId="10" fontId="1" fillId="33" borderId="13" xfId="54" applyNumberFormat="1" applyFont="1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1" fillId="33" borderId="15" xfId="0" applyFont="1" applyFill="1" applyBorder="1" applyAlignment="1">
      <alignment wrapText="1"/>
    </xf>
    <xf numFmtId="3" fontId="1" fillId="33" borderId="1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wrapText="1"/>
    </xf>
    <xf numFmtId="3" fontId="1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9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wrapText="1"/>
    </xf>
    <xf numFmtId="202" fontId="0" fillId="0" borderId="0" xfId="48" applyNumberFormat="1" applyFont="1" applyAlignment="1">
      <alignment/>
    </xf>
    <xf numFmtId="202" fontId="0" fillId="0" borderId="0" xfId="0" applyNumberFormat="1" applyFont="1" applyAlignment="1">
      <alignment/>
    </xf>
    <xf numFmtId="0" fontId="1" fillId="33" borderId="11" xfId="0" applyFont="1" applyFill="1" applyBorder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3" fontId="7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wrapText="1"/>
    </xf>
    <xf numFmtId="3" fontId="0" fillId="0" borderId="11" xfId="0" applyNumberForma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0" fillId="0" borderId="11" xfId="0" applyNumberFormat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0" fontId="1" fillId="0" borderId="12" xfId="0" applyFont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 horizontal="right"/>
    </xf>
    <xf numFmtId="4" fontId="0" fillId="0" borderId="21" xfId="0" applyNumberForma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4" fontId="3" fillId="0" borderId="15" xfId="0" applyNumberFormat="1" applyFont="1" applyBorder="1" applyAlignment="1">
      <alignment/>
    </xf>
    <xf numFmtId="10" fontId="1" fillId="33" borderId="16" xfId="54" applyNumberFormat="1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3" fontId="2" fillId="33" borderId="17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3" fontId="8" fillId="33" borderId="17" xfId="0" applyNumberFormat="1" applyFont="1" applyFill="1" applyBorder="1" applyAlignment="1">
      <alignment horizontal="center" vertical="center" wrapText="1"/>
    </xf>
    <xf numFmtId="3" fontId="8" fillId="33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8" fillId="33" borderId="18" xfId="0" applyNumberFormat="1" applyFont="1" applyFill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1" fillId="0" borderId="11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1" fillId="33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BYG\Escritorio\Cam Logo 75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BYG\Escritorio\Cam Logo 75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BYG\Escritorio\Cam Logo 75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BYG\Escritorio\Cam Logo 75.jp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BYG\Escritorio\Cam Logo 75.jp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BYG\Escritorio\Cam Logo 75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2276475</xdr:colOff>
      <xdr:row>0</xdr:row>
      <xdr:rowOff>152400</xdr:rowOff>
    </xdr:from>
    <xdr:to>
      <xdr:col>2</xdr:col>
      <xdr:colOff>85725</xdr:colOff>
      <xdr:row>6</xdr:row>
      <xdr:rowOff>28575</xdr:rowOff>
    </xdr:to>
    <xdr:pic>
      <xdr:nvPicPr>
        <xdr:cNvPr id="1" name="Picture 1" descr="C:\Documents and Settings\BYG\Escritorio\Cam Logo 75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00" y="152400"/>
          <a:ext cx="6096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123825</xdr:rowOff>
    </xdr:from>
    <xdr:to>
      <xdr:col>0</xdr:col>
      <xdr:colOff>866775</xdr:colOff>
      <xdr:row>4</xdr:row>
      <xdr:rowOff>180975</xdr:rowOff>
    </xdr:to>
    <xdr:pic>
      <xdr:nvPicPr>
        <xdr:cNvPr id="1" name="Picture 1" descr="C:\Documents and Settings\BYG\Escritorio\Cam Logo 75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9575" y="123825"/>
          <a:ext cx="457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73</xdr:row>
      <xdr:rowOff>66675</xdr:rowOff>
    </xdr:from>
    <xdr:to>
      <xdr:col>0</xdr:col>
      <xdr:colOff>866775</xdr:colOff>
      <xdr:row>77</xdr:row>
      <xdr:rowOff>142875</xdr:rowOff>
    </xdr:to>
    <xdr:pic>
      <xdr:nvPicPr>
        <xdr:cNvPr id="1" name="Picture 1" descr="C:\Documents and Settings\BYG\Escritorio\Cam Logo 75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1000" y="66675"/>
          <a:ext cx="485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140</xdr:row>
      <xdr:rowOff>28575</xdr:rowOff>
    </xdr:from>
    <xdr:to>
      <xdr:col>0</xdr:col>
      <xdr:colOff>1647825</xdr:colOff>
      <xdr:row>145</xdr:row>
      <xdr:rowOff>123825</xdr:rowOff>
    </xdr:to>
    <xdr:pic>
      <xdr:nvPicPr>
        <xdr:cNvPr id="1" name="Picture 1" descr="C:\Documents and Settings\BYG\Escritorio\Cam Logo 75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95375" y="190500"/>
          <a:ext cx="552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243</xdr:row>
      <xdr:rowOff>66675</xdr:rowOff>
    </xdr:from>
    <xdr:to>
      <xdr:col>0</xdr:col>
      <xdr:colOff>847725</xdr:colOff>
      <xdr:row>248</xdr:row>
      <xdr:rowOff>28575</xdr:rowOff>
    </xdr:to>
    <xdr:pic>
      <xdr:nvPicPr>
        <xdr:cNvPr id="1" name="Picture 1" descr="C:\Documents and Settings\BYG\Escritorio\Cam Logo 75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14325" y="66675"/>
          <a:ext cx="533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66675</xdr:rowOff>
    </xdr:from>
    <xdr:to>
      <xdr:col>1</xdr:col>
      <xdr:colOff>161925</xdr:colOff>
      <xdr:row>5</xdr:row>
      <xdr:rowOff>76200</xdr:rowOff>
    </xdr:to>
    <xdr:pic>
      <xdr:nvPicPr>
        <xdr:cNvPr id="1" name="Picture 1" descr="C:\Documents and Settings\BYG\Escritorio\Cam Logo 75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6667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ckup%20dic3_09\documentos\contaduria2008\ESTADOS%20FINANCIEROS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CHIPCAM\CAM\DatosFormularios\2011\DICIEMBRE\CGN2005.001DICIEMBRE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ROS BALANCES"/>
      <sheetName val="ESTADO ACTIVIDAD FRA ECONOMI"/>
      <sheetName val="BALANCECOMPARATIVO"/>
      <sheetName val="COMPOSICION DE ACTIVOS"/>
      <sheetName val="CO POSICION DE PASIVOS"/>
      <sheetName val="COMPOSICION PATRIMONIO"/>
      <sheetName val="PYGCOMPARATIVO"/>
      <sheetName val="PYGCOMPARATIVO2"/>
      <sheetName val="tabbas"/>
      <sheetName val=" BALANCE GENERAL "/>
    </sheetNames>
    <sheetDataSet>
      <sheetData sheetId="9">
        <row r="15">
          <cell r="D15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63">
          <cell r="G63">
            <v>1500</v>
          </cell>
        </row>
        <row r="73">
          <cell r="G73">
            <v>82311</v>
          </cell>
        </row>
        <row r="94">
          <cell r="G94">
            <v>133976</v>
          </cell>
        </row>
        <row r="98">
          <cell r="G98">
            <v>4617</v>
          </cell>
        </row>
        <row r="127">
          <cell r="G127">
            <v>1807404</v>
          </cell>
        </row>
        <row r="164">
          <cell r="G164">
            <v>103267</v>
          </cell>
        </row>
        <row r="314">
          <cell r="G314">
            <v>401861</v>
          </cell>
        </row>
        <row r="630">
          <cell r="G630">
            <v>2259792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48"/>
  <sheetViews>
    <sheetView tabSelected="1" zoomScale="70" zoomScaleNormal="70" zoomScalePageLayoutView="0" workbookViewId="0" topLeftCell="A2">
      <selection activeCell="D41" sqref="D41"/>
    </sheetView>
  </sheetViews>
  <sheetFormatPr defaultColWidth="11.421875" defaultRowHeight="12.75"/>
  <cols>
    <col min="1" max="1" width="8.7109375" style="0" customWidth="1"/>
    <col min="2" max="2" width="42.00390625" style="0" customWidth="1"/>
    <col min="3" max="3" width="13.00390625" style="0" customWidth="1"/>
    <col min="4" max="4" width="12.57421875" style="0" customWidth="1"/>
    <col min="5" max="5" width="14.140625" style="0" customWidth="1"/>
    <col min="6" max="6" width="11.57421875" style="0" customWidth="1"/>
    <col min="7" max="7" width="8.57421875" style="0" customWidth="1"/>
    <col min="8" max="8" width="37.8515625" style="0" customWidth="1"/>
    <col min="9" max="9" width="12.7109375" style="0" customWidth="1"/>
    <col min="10" max="10" width="12.28125" style="0" customWidth="1"/>
    <col min="11" max="11" width="11.57421875" style="0" customWidth="1"/>
    <col min="12" max="12" width="12.421875" style="0" customWidth="1"/>
    <col min="13" max="13" width="20.140625" style="0" customWidth="1"/>
    <col min="14" max="14" width="15.140625" style="0" bestFit="1" customWidth="1"/>
  </cols>
  <sheetData>
    <row r="3" spans="1:12" ht="18">
      <c r="A3" s="140" t="s">
        <v>345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ht="18">
      <c r="A4" s="140" t="s">
        <v>155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2" ht="18">
      <c r="A5" s="140" t="s">
        <v>301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1:12" ht="18">
      <c r="A6" s="140" t="s">
        <v>32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1:12" ht="13.5" thickBot="1">
      <c r="A7" s="13"/>
      <c r="B7" s="14" t="s">
        <v>7</v>
      </c>
      <c r="C7" s="56" t="s">
        <v>7</v>
      </c>
      <c r="D7" s="15"/>
      <c r="E7" s="15"/>
      <c r="F7" s="15"/>
      <c r="G7" s="12"/>
      <c r="H7" s="12"/>
      <c r="I7" s="12" t="s">
        <v>7</v>
      </c>
      <c r="J7" s="12"/>
      <c r="K7" s="12"/>
      <c r="L7" s="12"/>
    </row>
    <row r="8" spans="1:12" ht="12.75">
      <c r="A8" s="143" t="s">
        <v>0</v>
      </c>
      <c r="B8" s="134" t="s">
        <v>12</v>
      </c>
      <c r="C8" s="136" t="s">
        <v>227</v>
      </c>
      <c r="D8" s="136" t="s">
        <v>228</v>
      </c>
      <c r="E8" s="138" t="s">
        <v>408</v>
      </c>
      <c r="F8" s="138" t="s">
        <v>409</v>
      </c>
      <c r="G8" s="138" t="s">
        <v>411</v>
      </c>
      <c r="H8" s="134" t="s">
        <v>13</v>
      </c>
      <c r="I8" s="136" t="s">
        <v>227</v>
      </c>
      <c r="J8" s="136" t="s">
        <v>228</v>
      </c>
      <c r="K8" s="138" t="s">
        <v>408</v>
      </c>
      <c r="L8" s="146" t="s">
        <v>409</v>
      </c>
    </row>
    <row r="9" spans="1:12" ht="12.75">
      <c r="A9" s="144"/>
      <c r="B9" s="135"/>
      <c r="C9" s="137"/>
      <c r="D9" s="137" t="s">
        <v>3</v>
      </c>
      <c r="E9" s="139"/>
      <c r="F9" s="139"/>
      <c r="G9" s="139"/>
      <c r="H9" s="135"/>
      <c r="I9" s="137" t="s">
        <v>2</v>
      </c>
      <c r="J9" s="137" t="s">
        <v>3</v>
      </c>
      <c r="K9" s="139"/>
      <c r="L9" s="147"/>
    </row>
    <row r="10" spans="1:12" ht="12.75">
      <c r="A10" s="144"/>
      <c r="B10" s="135"/>
      <c r="C10" s="29" t="s">
        <v>302</v>
      </c>
      <c r="D10" s="29" t="s">
        <v>263</v>
      </c>
      <c r="E10" s="139"/>
      <c r="F10" s="139"/>
      <c r="G10" s="139"/>
      <c r="H10" s="135"/>
      <c r="I10" s="29" t="str">
        <f>+C10</f>
        <v>XII-31-12</v>
      </c>
      <c r="J10" s="29" t="s">
        <v>263</v>
      </c>
      <c r="K10" s="139" t="s">
        <v>42</v>
      </c>
      <c r="L10" s="147" t="s">
        <v>47</v>
      </c>
    </row>
    <row r="11" spans="1:12" ht="12.75">
      <c r="A11" s="42" t="s">
        <v>107</v>
      </c>
      <c r="B11" s="30"/>
      <c r="C11" s="31"/>
      <c r="D11" s="31"/>
      <c r="E11" s="32" t="s">
        <v>7</v>
      </c>
      <c r="F11" s="31"/>
      <c r="G11" s="33"/>
      <c r="H11" s="33"/>
      <c r="I11" s="39" t="s">
        <v>7</v>
      </c>
      <c r="J11" s="33" t="s">
        <v>7</v>
      </c>
      <c r="K11" s="34" t="s">
        <v>7</v>
      </c>
      <c r="L11" s="43"/>
    </row>
    <row r="12" spans="1:14" ht="12.75">
      <c r="A12" s="44"/>
      <c r="B12" s="35" t="s">
        <v>151</v>
      </c>
      <c r="C12" s="32">
        <f>+C14+C19+C23</f>
        <v>25699050</v>
      </c>
      <c r="D12" s="32">
        <v>21373698</v>
      </c>
      <c r="E12" s="32">
        <f>+C12-D12</f>
        <v>4325352</v>
      </c>
      <c r="F12" s="36">
        <f>+E12/D12*100</f>
        <v>20.236797581775505</v>
      </c>
      <c r="G12" s="30"/>
      <c r="H12" s="30" t="s">
        <v>255</v>
      </c>
      <c r="I12" s="32">
        <f>+I15+I23+I28+I32</f>
        <v>3177612</v>
      </c>
      <c r="J12" s="32">
        <v>2574840</v>
      </c>
      <c r="K12" s="32">
        <f>+I12-J12</f>
        <v>602772</v>
      </c>
      <c r="L12" s="45">
        <f>+K12/J12*100</f>
        <v>23.41007596588526</v>
      </c>
      <c r="M12" s="27" t="s">
        <v>7</v>
      </c>
      <c r="N12" s="5" t="s">
        <v>7</v>
      </c>
    </row>
    <row r="13" spans="1:14" ht="12.75">
      <c r="A13" s="46"/>
      <c r="B13" s="37"/>
      <c r="C13" s="34" t="s">
        <v>7</v>
      </c>
      <c r="D13" s="34" t="s">
        <v>106</v>
      </c>
      <c r="E13" s="34" t="s">
        <v>7</v>
      </c>
      <c r="F13" s="38"/>
      <c r="G13" s="33"/>
      <c r="H13" s="33"/>
      <c r="I13" s="34" t="s">
        <v>7</v>
      </c>
      <c r="J13" s="34" t="s">
        <v>7</v>
      </c>
      <c r="K13" s="34" t="s">
        <v>7</v>
      </c>
      <c r="L13" s="43"/>
      <c r="M13" s="27"/>
      <c r="N13" s="5" t="s">
        <v>7</v>
      </c>
    </row>
    <row r="14" spans="1:13" ht="12.75">
      <c r="A14" s="47">
        <v>11</v>
      </c>
      <c r="B14" s="35" t="s">
        <v>208</v>
      </c>
      <c r="C14" s="32">
        <f>SUM(C15:C17)</f>
        <v>10694242</v>
      </c>
      <c r="D14" s="32">
        <v>7997280</v>
      </c>
      <c r="E14" s="32">
        <f>+C14-D14</f>
        <v>2696962</v>
      </c>
      <c r="F14" s="36">
        <f>+E14/D14*100</f>
        <v>33.72349098693556</v>
      </c>
      <c r="G14" s="33"/>
      <c r="H14" s="33"/>
      <c r="I14" s="34" t="s">
        <v>7</v>
      </c>
      <c r="J14" s="34" t="s">
        <v>7</v>
      </c>
      <c r="K14" s="34" t="s">
        <v>7</v>
      </c>
      <c r="L14" s="43"/>
      <c r="M14" s="27"/>
    </row>
    <row r="15" spans="1:13" ht="12.75">
      <c r="A15" s="46">
        <v>1105</v>
      </c>
      <c r="B15" s="37" t="s">
        <v>16</v>
      </c>
      <c r="C15" s="34">
        <v>92047</v>
      </c>
      <c r="D15" s="34">
        <v>55949</v>
      </c>
      <c r="E15" s="34">
        <f>+C15-D15</f>
        <v>36098</v>
      </c>
      <c r="F15" s="39">
        <f>+E15/D15*100</f>
        <v>64.51947309156554</v>
      </c>
      <c r="G15" s="30">
        <v>24</v>
      </c>
      <c r="H15" s="30" t="s">
        <v>14</v>
      </c>
      <c r="I15" s="32">
        <f>SUM(I16:I21)</f>
        <v>882252</v>
      </c>
      <c r="J15" s="32">
        <v>407875</v>
      </c>
      <c r="K15" s="32">
        <f>+I15-J15</f>
        <v>474377</v>
      </c>
      <c r="L15" s="45">
        <f aca="true" t="shared" si="0" ref="L15:L28">+K15/J15*100</f>
        <v>116.3045050566963</v>
      </c>
      <c r="M15" s="11"/>
    </row>
    <row r="16" spans="1:13" ht="12.75">
      <c r="A16" s="46">
        <v>1110</v>
      </c>
      <c r="B16" s="37" t="s">
        <v>17</v>
      </c>
      <c r="C16" s="34">
        <v>10602195</v>
      </c>
      <c r="D16" s="34">
        <v>7941331</v>
      </c>
      <c r="E16" s="34">
        <f>+C16-D16</f>
        <v>2660864</v>
      </c>
      <c r="F16" s="39">
        <f>+E16/D16*100</f>
        <v>33.50652428415337</v>
      </c>
      <c r="G16" s="33">
        <v>2401</v>
      </c>
      <c r="H16" s="37" t="s">
        <v>221</v>
      </c>
      <c r="I16" s="34">
        <v>360903</v>
      </c>
      <c r="J16" s="34">
        <v>40504</v>
      </c>
      <c r="K16" s="34">
        <f>+I16-J16</f>
        <v>320399</v>
      </c>
      <c r="L16" s="45">
        <f t="shared" si="0"/>
        <v>791.0305155046415</v>
      </c>
      <c r="M16" s="27"/>
    </row>
    <row r="17" spans="1:13" ht="12.75">
      <c r="A17" s="46" t="s">
        <v>7</v>
      </c>
      <c r="B17" s="37" t="s">
        <v>7</v>
      </c>
      <c r="C17" s="34" t="s">
        <v>7</v>
      </c>
      <c r="D17" s="34" t="s">
        <v>7</v>
      </c>
      <c r="E17" s="34" t="s">
        <v>7</v>
      </c>
      <c r="F17" s="39" t="s">
        <v>7</v>
      </c>
      <c r="G17" s="33">
        <v>2403</v>
      </c>
      <c r="H17" s="37" t="s">
        <v>131</v>
      </c>
      <c r="I17" s="34">
        <v>0</v>
      </c>
      <c r="J17" s="34">
        <v>0</v>
      </c>
      <c r="K17" s="34">
        <f>+I17-J17</f>
        <v>0</v>
      </c>
      <c r="L17" s="45">
        <v>0</v>
      </c>
      <c r="M17" s="129"/>
    </row>
    <row r="18" spans="1:13" ht="12.75">
      <c r="A18" s="46"/>
      <c r="B18" s="37"/>
      <c r="C18" s="34" t="s">
        <v>7</v>
      </c>
      <c r="D18" s="34" t="s">
        <v>7</v>
      </c>
      <c r="E18" s="34"/>
      <c r="F18" s="34"/>
      <c r="G18" s="33">
        <v>2425</v>
      </c>
      <c r="H18" s="37" t="s">
        <v>222</v>
      </c>
      <c r="I18" s="34">
        <v>331511</v>
      </c>
      <c r="J18" s="34">
        <v>307330</v>
      </c>
      <c r="K18" s="34">
        <f>+I18-J18</f>
        <v>24181</v>
      </c>
      <c r="L18" s="45">
        <f t="shared" si="0"/>
        <v>7.868089675593011</v>
      </c>
      <c r="M18" s="27"/>
    </row>
    <row r="19" spans="1:13" ht="12.75">
      <c r="A19" s="47">
        <v>12</v>
      </c>
      <c r="B19" s="35" t="s">
        <v>209</v>
      </c>
      <c r="C19" s="32">
        <f>+C20+C21</f>
        <v>7954485</v>
      </c>
      <c r="D19" s="32">
        <v>6103023</v>
      </c>
      <c r="E19" s="32">
        <f>+C19-D19</f>
        <v>1851462</v>
      </c>
      <c r="F19" s="36">
        <v>0</v>
      </c>
      <c r="G19" s="33">
        <v>2436</v>
      </c>
      <c r="H19" s="37" t="s">
        <v>109</v>
      </c>
      <c r="I19" s="34">
        <v>75845</v>
      </c>
      <c r="J19" s="34">
        <v>60041</v>
      </c>
      <c r="K19" s="34">
        <f>+I19-J19</f>
        <v>15804</v>
      </c>
      <c r="L19" s="45">
        <f t="shared" si="0"/>
        <v>26.322013290917873</v>
      </c>
      <c r="M19" s="11"/>
    </row>
    <row r="20" spans="1:13" ht="12.75">
      <c r="A20" s="46">
        <v>1201</v>
      </c>
      <c r="B20" s="37" t="s">
        <v>114</v>
      </c>
      <c r="C20" s="34">
        <v>7954485</v>
      </c>
      <c r="D20" s="34">
        <v>6103023</v>
      </c>
      <c r="E20" s="34">
        <f>+C20-D20</f>
        <v>1851462</v>
      </c>
      <c r="F20" s="39">
        <v>0</v>
      </c>
      <c r="G20" s="33" t="s">
        <v>7</v>
      </c>
      <c r="H20" s="37" t="s">
        <v>7</v>
      </c>
      <c r="I20" s="34" t="s">
        <v>7</v>
      </c>
      <c r="J20" s="34" t="s">
        <v>7</v>
      </c>
      <c r="K20" s="34" t="s">
        <v>106</v>
      </c>
      <c r="L20" s="48" t="s">
        <v>7</v>
      </c>
      <c r="M20" s="27"/>
    </row>
    <row r="21" spans="1:13" ht="12.75">
      <c r="A21" s="46">
        <v>1202</v>
      </c>
      <c r="B21" s="37" t="s">
        <v>332</v>
      </c>
      <c r="C21" s="34">
        <v>0</v>
      </c>
      <c r="D21" s="34">
        <v>0</v>
      </c>
      <c r="E21" s="32">
        <f>+C21-D21</f>
        <v>0</v>
      </c>
      <c r="F21" s="36">
        <v>0</v>
      </c>
      <c r="G21" s="33">
        <v>2440</v>
      </c>
      <c r="H21" s="37" t="s">
        <v>410</v>
      </c>
      <c r="I21" s="34">
        <v>113993</v>
      </c>
      <c r="J21" s="34">
        <v>0</v>
      </c>
      <c r="K21" s="34">
        <f>+I21-J21</f>
        <v>113993</v>
      </c>
      <c r="L21" s="45">
        <v>100</v>
      </c>
      <c r="M21" s="11"/>
    </row>
    <row r="22" spans="1:13" ht="12.75">
      <c r="A22" s="46"/>
      <c r="B22" s="37"/>
      <c r="C22" s="34" t="s">
        <v>7</v>
      </c>
      <c r="D22" s="34" t="s">
        <v>7</v>
      </c>
      <c r="E22" s="34"/>
      <c r="F22" s="34"/>
      <c r="G22" s="33"/>
      <c r="H22" s="37"/>
      <c r="I22" s="34"/>
      <c r="J22" s="34"/>
      <c r="K22" s="34"/>
      <c r="L22" s="48"/>
      <c r="M22" s="11"/>
    </row>
    <row r="23" spans="1:13" ht="12.75">
      <c r="A23" s="47">
        <v>14</v>
      </c>
      <c r="B23" s="35" t="s">
        <v>210</v>
      </c>
      <c r="C23" s="32">
        <f>SUM(C24:C30)</f>
        <v>7050323</v>
      </c>
      <c r="D23" s="32">
        <v>7273395</v>
      </c>
      <c r="E23" s="32">
        <f aca="true" t="shared" si="1" ref="E23:E29">+C23-D23</f>
        <v>-223072</v>
      </c>
      <c r="F23" s="36">
        <f aca="true" t="shared" si="2" ref="F23:F29">+E23/D23*100</f>
        <v>-3.066958414880534</v>
      </c>
      <c r="G23" s="30">
        <v>25</v>
      </c>
      <c r="H23" s="35" t="s">
        <v>24</v>
      </c>
      <c r="I23" s="32">
        <f>+I25</f>
        <v>238224</v>
      </c>
      <c r="J23" s="32">
        <v>208452</v>
      </c>
      <c r="K23" s="32">
        <f>+I23-J23</f>
        <v>29772</v>
      </c>
      <c r="L23" s="45">
        <f t="shared" si="0"/>
        <v>14.282424730873295</v>
      </c>
      <c r="M23" s="11"/>
    </row>
    <row r="24" spans="1:13" ht="12.75">
      <c r="A24" s="46">
        <v>1401</v>
      </c>
      <c r="B24" s="37" t="s">
        <v>48</v>
      </c>
      <c r="C24" s="34">
        <f>8539373-C38</f>
        <v>3548059</v>
      </c>
      <c r="D24" s="34">
        <v>3829370</v>
      </c>
      <c r="E24" s="34">
        <f t="shared" si="1"/>
        <v>-281311</v>
      </c>
      <c r="F24" s="39">
        <f t="shared" si="2"/>
        <v>-7.346143099256536</v>
      </c>
      <c r="G24" s="33"/>
      <c r="H24" s="37"/>
      <c r="I24" s="34"/>
      <c r="J24" s="34"/>
      <c r="K24" s="34"/>
      <c r="L24" s="43"/>
      <c r="M24" s="11"/>
    </row>
    <row r="25" spans="1:13" ht="12.75">
      <c r="A25" s="46">
        <v>1413</v>
      </c>
      <c r="B25" s="37" t="s">
        <v>41</v>
      </c>
      <c r="C25" s="34">
        <f>1780033-C39</f>
        <v>918791</v>
      </c>
      <c r="D25" s="34">
        <v>527325</v>
      </c>
      <c r="E25" s="34">
        <f t="shared" si="1"/>
        <v>391466</v>
      </c>
      <c r="F25" s="39">
        <f t="shared" si="2"/>
        <v>74.23619210164509</v>
      </c>
      <c r="G25" s="33">
        <v>2505</v>
      </c>
      <c r="H25" s="37" t="s">
        <v>25</v>
      </c>
      <c r="I25" s="34">
        <v>238224</v>
      </c>
      <c r="J25" s="34">
        <v>208452</v>
      </c>
      <c r="K25" s="34">
        <f>+I25-J25</f>
        <v>29772</v>
      </c>
      <c r="L25" s="45">
        <f t="shared" si="0"/>
        <v>14.282424730873295</v>
      </c>
      <c r="M25" s="11"/>
    </row>
    <row r="26" spans="1:13" ht="12.75">
      <c r="A26" s="46">
        <v>1420</v>
      </c>
      <c r="B26" s="37" t="s">
        <v>18</v>
      </c>
      <c r="C26" s="34">
        <v>1442801</v>
      </c>
      <c r="D26" s="34">
        <v>1631685</v>
      </c>
      <c r="E26" s="34">
        <f t="shared" si="1"/>
        <v>-188884</v>
      </c>
      <c r="F26" s="39">
        <f t="shared" si="2"/>
        <v>-11.576008849747348</v>
      </c>
      <c r="G26" s="33"/>
      <c r="H26" s="37"/>
      <c r="I26" s="34"/>
      <c r="J26" s="34"/>
      <c r="K26" s="34"/>
      <c r="L26" s="43"/>
      <c r="M26" s="11"/>
    </row>
    <row r="27" spans="1:13" ht="12.75">
      <c r="A27" s="46">
        <v>1424</v>
      </c>
      <c r="B27" s="37" t="s">
        <v>150</v>
      </c>
      <c r="C27" s="34">
        <v>764145</v>
      </c>
      <c r="D27" s="34">
        <v>1222136</v>
      </c>
      <c r="E27" s="34">
        <f t="shared" si="1"/>
        <v>-457991</v>
      </c>
      <c r="F27" s="39">
        <f t="shared" si="2"/>
        <v>-37.47463457422087</v>
      </c>
      <c r="G27" s="30">
        <v>27</v>
      </c>
      <c r="H27" s="35" t="s">
        <v>29</v>
      </c>
      <c r="I27" s="32">
        <f>+I28</f>
        <v>1807250</v>
      </c>
      <c r="J27" s="32">
        <v>1707250</v>
      </c>
      <c r="K27" s="32">
        <f>+I27-J27</f>
        <v>100000</v>
      </c>
      <c r="L27" s="45">
        <f t="shared" si="0"/>
        <v>5.857372968223752</v>
      </c>
      <c r="M27" s="11"/>
    </row>
    <row r="28" spans="1:13" ht="12.75">
      <c r="A28" s="46">
        <v>1425</v>
      </c>
      <c r="B28" s="37" t="s">
        <v>115</v>
      </c>
      <c r="C28" s="34">
        <v>0</v>
      </c>
      <c r="D28" s="34">
        <v>0</v>
      </c>
      <c r="E28" s="34">
        <f t="shared" si="1"/>
        <v>0</v>
      </c>
      <c r="F28" s="39" t="s">
        <v>7</v>
      </c>
      <c r="G28" s="33">
        <v>2710</v>
      </c>
      <c r="H28" s="37" t="s">
        <v>340</v>
      </c>
      <c r="I28" s="34">
        <v>1807250</v>
      </c>
      <c r="J28" s="34">
        <v>1707250</v>
      </c>
      <c r="K28" s="34">
        <f>+I28-J28</f>
        <v>100000</v>
      </c>
      <c r="L28" s="45">
        <f t="shared" si="0"/>
        <v>5.857372968223752</v>
      </c>
      <c r="M28" s="11"/>
    </row>
    <row r="29" spans="1:13" ht="12.75">
      <c r="A29" s="46">
        <v>1470</v>
      </c>
      <c r="B29" s="37" t="s">
        <v>129</v>
      </c>
      <c r="C29" s="34">
        <v>376527</v>
      </c>
      <c r="D29" s="34">
        <v>62879</v>
      </c>
      <c r="E29" s="34">
        <f t="shared" si="1"/>
        <v>313648</v>
      </c>
      <c r="F29" s="39">
        <f t="shared" si="2"/>
        <v>498.81200400769734</v>
      </c>
      <c r="G29" s="33"/>
      <c r="H29" s="37"/>
      <c r="I29" s="34"/>
      <c r="J29" s="34"/>
      <c r="K29" s="34"/>
      <c r="L29" s="48"/>
      <c r="M29" s="11"/>
    </row>
    <row r="30" spans="1:13" ht="12.75">
      <c r="A30" s="46" t="s">
        <v>7</v>
      </c>
      <c r="B30" s="37" t="s">
        <v>7</v>
      </c>
      <c r="C30" s="34" t="s">
        <v>7</v>
      </c>
      <c r="D30" s="34" t="s">
        <v>7</v>
      </c>
      <c r="E30" s="34" t="s">
        <v>7</v>
      </c>
      <c r="F30" s="39" t="s">
        <v>106</v>
      </c>
      <c r="G30" s="33" t="s">
        <v>7</v>
      </c>
      <c r="H30" s="37" t="s">
        <v>7</v>
      </c>
      <c r="I30" s="34" t="s">
        <v>7</v>
      </c>
      <c r="J30" s="34" t="s">
        <v>7</v>
      </c>
      <c r="K30" s="34" t="s">
        <v>106</v>
      </c>
      <c r="L30" s="48" t="s">
        <v>106</v>
      </c>
      <c r="M30" s="11"/>
    </row>
    <row r="31" spans="1:13" ht="12.75">
      <c r="A31" s="46"/>
      <c r="B31" s="35" t="s">
        <v>152</v>
      </c>
      <c r="C31" s="32">
        <f>+C33+C37+C43+C59+C64</f>
        <v>16378477</v>
      </c>
      <c r="D31" s="32">
        <v>15162811</v>
      </c>
      <c r="E31" s="32">
        <f>+C31-D31</f>
        <v>1215666</v>
      </c>
      <c r="F31" s="36">
        <f>+E31/D31*100</f>
        <v>8.017418406125355</v>
      </c>
      <c r="G31" s="30">
        <v>29</v>
      </c>
      <c r="H31" s="35" t="s">
        <v>243</v>
      </c>
      <c r="I31" s="34">
        <f>+I32</f>
        <v>249886</v>
      </c>
      <c r="J31" s="34">
        <v>251263</v>
      </c>
      <c r="K31" s="34">
        <f>+K32</f>
        <v>-1377</v>
      </c>
      <c r="L31" s="45">
        <f>+K31/J31*100</f>
        <v>-0.5480313456418175</v>
      </c>
      <c r="M31" s="11"/>
    </row>
    <row r="32" spans="1:13" ht="12.75">
      <c r="A32" s="46"/>
      <c r="B32" s="37"/>
      <c r="C32" s="34" t="s">
        <v>7</v>
      </c>
      <c r="D32" s="34" t="s">
        <v>7</v>
      </c>
      <c r="E32" s="34" t="s">
        <v>7</v>
      </c>
      <c r="F32" s="34"/>
      <c r="G32" s="30">
        <v>2905</v>
      </c>
      <c r="H32" s="35" t="s">
        <v>244</v>
      </c>
      <c r="I32" s="32">
        <v>249886</v>
      </c>
      <c r="J32" s="32">
        <v>251263</v>
      </c>
      <c r="K32" s="34">
        <f>+I32-J32</f>
        <v>-1377</v>
      </c>
      <c r="L32" s="45">
        <f>+K32/J32*100</f>
        <v>-0.5480313456418175</v>
      </c>
      <c r="M32" s="11"/>
    </row>
    <row r="33" spans="1:13" ht="12.75">
      <c r="A33" s="47">
        <v>12</v>
      </c>
      <c r="B33" s="35" t="s">
        <v>249</v>
      </c>
      <c r="C33" s="32">
        <f>+C35</f>
        <v>4284809</v>
      </c>
      <c r="D33" s="32">
        <v>2504483</v>
      </c>
      <c r="E33" s="32">
        <f>+C33-D33</f>
        <v>1780326</v>
      </c>
      <c r="F33" s="39">
        <f>+E33/D33*100</f>
        <v>71.08556935702897</v>
      </c>
      <c r="G33" s="30"/>
      <c r="H33" s="57" t="s">
        <v>7</v>
      </c>
      <c r="I33" s="32"/>
      <c r="J33" s="32"/>
      <c r="K33" s="32"/>
      <c r="L33" s="45"/>
      <c r="M33" s="11"/>
    </row>
    <row r="34" spans="1:13" ht="12.75">
      <c r="A34" s="49"/>
      <c r="B34" s="40"/>
      <c r="C34" s="40"/>
      <c r="D34" s="40"/>
      <c r="E34" s="40"/>
      <c r="F34" s="40"/>
      <c r="G34" s="30"/>
      <c r="H34" s="35" t="s">
        <v>242</v>
      </c>
      <c r="I34" s="32">
        <f>+I12</f>
        <v>3177612</v>
      </c>
      <c r="J34" s="32">
        <v>2574840</v>
      </c>
      <c r="K34" s="32">
        <f>+K12</f>
        <v>602772</v>
      </c>
      <c r="L34" s="45">
        <f>+K34/J34*100</f>
        <v>23.41007596588526</v>
      </c>
      <c r="M34" s="11"/>
    </row>
    <row r="35" spans="1:13" ht="24">
      <c r="A35" s="46">
        <v>1208</v>
      </c>
      <c r="B35" s="37" t="s">
        <v>147</v>
      </c>
      <c r="C35" s="34">
        <v>4284809</v>
      </c>
      <c r="D35" s="34">
        <v>2504483</v>
      </c>
      <c r="E35" s="32">
        <f>+C35-D35</f>
        <v>1780326</v>
      </c>
      <c r="F35" s="39">
        <f>+E35/D35*100</f>
        <v>71.08556935702897</v>
      </c>
      <c r="G35" s="30"/>
      <c r="H35" s="35" t="s">
        <v>7</v>
      </c>
      <c r="I35" s="32" t="s">
        <v>7</v>
      </c>
      <c r="J35" s="32" t="s">
        <v>7</v>
      </c>
      <c r="K35" s="32"/>
      <c r="L35" s="45"/>
      <c r="M35" s="11"/>
    </row>
    <row r="36" spans="1:13" ht="12.75">
      <c r="A36" s="46"/>
      <c r="B36" s="37"/>
      <c r="C36" s="34" t="s">
        <v>7</v>
      </c>
      <c r="D36" s="34" t="s">
        <v>7</v>
      </c>
      <c r="E36" s="34"/>
      <c r="F36" s="34"/>
      <c r="G36" s="30"/>
      <c r="H36" s="35" t="s">
        <v>7</v>
      </c>
      <c r="I36" s="32"/>
      <c r="J36" s="32"/>
      <c r="K36" s="32"/>
      <c r="L36" s="45"/>
      <c r="M36" s="11"/>
    </row>
    <row r="37" spans="1:13" ht="12.75">
      <c r="A37" s="47">
        <v>14</v>
      </c>
      <c r="B37" s="35" t="s">
        <v>211</v>
      </c>
      <c r="C37" s="32">
        <f>SUM(C38:C41)</f>
        <v>6010056</v>
      </c>
      <c r="D37" s="32">
        <v>6915142</v>
      </c>
      <c r="E37" s="32">
        <f>+C37-D37</f>
        <v>-905086</v>
      </c>
      <c r="F37" s="36">
        <f>+E37/D37*100</f>
        <v>-13.088465862306226</v>
      </c>
      <c r="G37" s="30"/>
      <c r="H37" s="57" t="s">
        <v>7</v>
      </c>
      <c r="I37" s="32" t="s">
        <v>7</v>
      </c>
      <c r="J37" s="32" t="s">
        <v>7</v>
      </c>
      <c r="K37" s="32"/>
      <c r="L37" s="45"/>
      <c r="M37" s="11"/>
    </row>
    <row r="38" spans="1:13" ht="12.75">
      <c r="A38" s="46">
        <v>1401</v>
      </c>
      <c r="B38" s="37" t="s">
        <v>48</v>
      </c>
      <c r="C38" s="34">
        <v>4991314</v>
      </c>
      <c r="D38" s="34">
        <v>5959701</v>
      </c>
      <c r="E38" s="34">
        <f>+C38-D38</f>
        <v>-968387</v>
      </c>
      <c r="F38" s="36">
        <f>+E38/D38*100</f>
        <v>-16.248919199134317</v>
      </c>
      <c r="G38" s="30"/>
      <c r="H38" s="35"/>
      <c r="I38" s="32" t="s">
        <v>7</v>
      </c>
      <c r="J38" s="32" t="s">
        <v>7</v>
      </c>
      <c r="K38" s="32"/>
      <c r="L38" s="45"/>
      <c r="M38" s="11"/>
    </row>
    <row r="39" spans="1:13" ht="12.75">
      <c r="A39" s="46">
        <v>1413</v>
      </c>
      <c r="B39" s="37" t="s">
        <v>41</v>
      </c>
      <c r="C39" s="34">
        <v>861242</v>
      </c>
      <c r="D39" s="34">
        <v>864374</v>
      </c>
      <c r="E39" s="34">
        <f>+C39-D39</f>
        <v>-3132</v>
      </c>
      <c r="F39" s="39">
        <f>+E39/D39*100</f>
        <v>-0.36234315238542575</v>
      </c>
      <c r="G39" s="30"/>
      <c r="H39" s="35"/>
      <c r="I39" s="32"/>
      <c r="J39" s="32"/>
      <c r="K39" s="32"/>
      <c r="L39" s="45"/>
      <c r="M39" s="11"/>
    </row>
    <row r="40" spans="1:13" ht="12.75">
      <c r="A40" s="46">
        <v>1425</v>
      </c>
      <c r="B40" s="37" t="str">
        <f>+B28</f>
        <v>Depositos Entregados</v>
      </c>
      <c r="C40" s="34">
        <v>10432</v>
      </c>
      <c r="D40" s="34">
        <v>10432</v>
      </c>
      <c r="E40" s="34">
        <f>+C40-D40</f>
        <v>0</v>
      </c>
      <c r="F40" s="39">
        <f>+E40/D40*100</f>
        <v>0</v>
      </c>
      <c r="G40" s="30"/>
      <c r="H40" s="35"/>
      <c r="I40" s="32"/>
      <c r="J40" s="32"/>
      <c r="K40" s="32"/>
      <c r="L40" s="45"/>
      <c r="M40" s="11"/>
    </row>
    <row r="41" spans="1:13" ht="12.75">
      <c r="A41" s="46">
        <v>1470</v>
      </c>
      <c r="B41" s="37" t="s">
        <v>129</v>
      </c>
      <c r="C41" s="34">
        <v>147068</v>
      </c>
      <c r="D41" s="34">
        <v>80635</v>
      </c>
      <c r="E41" s="34">
        <f>+C41-D41</f>
        <v>66433</v>
      </c>
      <c r="F41" s="39">
        <f>+E41/D41*100</f>
        <v>82.38730079990079</v>
      </c>
      <c r="G41" s="30"/>
      <c r="H41" s="35"/>
      <c r="I41" s="32"/>
      <c r="J41" s="32"/>
      <c r="K41" s="32"/>
      <c r="L41" s="45"/>
      <c r="M41" s="11"/>
    </row>
    <row r="42" spans="1:13" ht="12.75">
      <c r="A42" s="46"/>
      <c r="B42" s="37"/>
      <c r="C42" s="34" t="s">
        <v>7</v>
      </c>
      <c r="D42" s="34" t="s">
        <v>7</v>
      </c>
      <c r="E42" s="34"/>
      <c r="F42" s="34"/>
      <c r="G42" s="30"/>
      <c r="H42" s="35"/>
      <c r="I42" s="32"/>
      <c r="J42" s="32"/>
      <c r="K42" s="32"/>
      <c r="L42" s="45"/>
      <c r="M42" s="11"/>
    </row>
    <row r="43" spans="1:13" ht="12.75">
      <c r="A43" s="47">
        <v>16</v>
      </c>
      <c r="B43" s="35" t="s">
        <v>250</v>
      </c>
      <c r="C43" s="32">
        <f>SUM(C44:C57)</f>
        <v>2177516</v>
      </c>
      <c r="D43" s="32">
        <v>1769627</v>
      </c>
      <c r="E43" s="32">
        <f>SUM(E44:E57)</f>
        <v>407889</v>
      </c>
      <c r="F43" s="39">
        <f aca="true" t="shared" si="3" ref="F43:F75">+E43/D43*100</f>
        <v>23.049433581201008</v>
      </c>
      <c r="G43" s="33"/>
      <c r="H43" s="37" t="s">
        <v>7</v>
      </c>
      <c r="I43" s="34" t="s">
        <v>7</v>
      </c>
      <c r="J43" s="34" t="s">
        <v>7</v>
      </c>
      <c r="K43" s="34"/>
      <c r="L43" s="43"/>
      <c r="M43" s="11" t="s">
        <v>7</v>
      </c>
    </row>
    <row r="44" spans="1:13" ht="12.75">
      <c r="A44" s="46">
        <v>1605</v>
      </c>
      <c r="B44" s="37" t="s">
        <v>49</v>
      </c>
      <c r="C44" s="34">
        <v>456814</v>
      </c>
      <c r="D44" s="34">
        <v>456814</v>
      </c>
      <c r="E44" s="34">
        <f aca="true" t="shared" si="4" ref="E44:E57">+C44-D44</f>
        <v>0</v>
      </c>
      <c r="F44" s="39">
        <f t="shared" si="3"/>
        <v>0</v>
      </c>
      <c r="G44" s="33"/>
      <c r="H44" s="37" t="s">
        <v>7</v>
      </c>
      <c r="I44" s="34"/>
      <c r="J44" s="34"/>
      <c r="K44" s="34"/>
      <c r="L44" s="43"/>
      <c r="M44" s="11"/>
    </row>
    <row r="45" spans="1:13" ht="12.75">
      <c r="A45" s="46">
        <v>1630</v>
      </c>
      <c r="B45" s="37"/>
      <c r="C45" s="34">
        <v>0</v>
      </c>
      <c r="D45" s="34"/>
      <c r="E45" s="34"/>
      <c r="F45" s="39"/>
      <c r="G45" s="33"/>
      <c r="H45" s="37"/>
      <c r="I45" s="34"/>
      <c r="J45" s="34"/>
      <c r="K45" s="34"/>
      <c r="L45" s="43"/>
      <c r="M45" s="11"/>
    </row>
    <row r="46" spans="1:13" ht="12.75">
      <c r="A46" s="46">
        <v>1637</v>
      </c>
      <c r="B46" s="37" t="s">
        <v>149</v>
      </c>
      <c r="C46" s="34">
        <f>+'[2]Hoja1'!$G$63</f>
        <v>1500</v>
      </c>
      <c r="D46" s="34">
        <v>1500</v>
      </c>
      <c r="E46" s="34">
        <f>+C46-D46</f>
        <v>0</v>
      </c>
      <c r="F46" s="39">
        <f t="shared" si="3"/>
        <v>0</v>
      </c>
      <c r="G46" s="33"/>
      <c r="H46" s="37"/>
      <c r="I46" s="34" t="s">
        <v>7</v>
      </c>
      <c r="J46" s="34" t="s">
        <v>7</v>
      </c>
      <c r="K46" s="34"/>
      <c r="L46" s="48"/>
      <c r="M46" s="11"/>
    </row>
    <row r="47" spans="1:13" ht="12.75">
      <c r="A47" s="46">
        <v>1640</v>
      </c>
      <c r="B47" s="37" t="s">
        <v>19</v>
      </c>
      <c r="C47" s="34">
        <v>1582634</v>
      </c>
      <c r="D47" s="34">
        <v>1390661</v>
      </c>
      <c r="E47" s="34">
        <f t="shared" si="4"/>
        <v>191973</v>
      </c>
      <c r="F47" s="39">
        <f t="shared" si="3"/>
        <v>13.804442635552446</v>
      </c>
      <c r="G47" s="33" t="s">
        <v>7</v>
      </c>
      <c r="H47" s="37" t="s">
        <v>7</v>
      </c>
      <c r="I47" s="34" t="s">
        <v>7</v>
      </c>
      <c r="J47" s="34" t="s">
        <v>7</v>
      </c>
      <c r="K47" s="34" t="s">
        <v>7</v>
      </c>
      <c r="L47" s="48" t="s">
        <v>7</v>
      </c>
      <c r="M47" s="27" t="s">
        <v>7</v>
      </c>
    </row>
    <row r="48" spans="1:13" ht="12.75">
      <c r="A48" s="46">
        <v>1645</v>
      </c>
      <c r="B48" s="37" t="s">
        <v>20</v>
      </c>
      <c r="C48" s="34">
        <f>+'[2]Hoja1'!$G$73</f>
        <v>82311</v>
      </c>
      <c r="D48" s="34">
        <v>82311</v>
      </c>
      <c r="E48" s="34">
        <f t="shared" si="4"/>
        <v>0</v>
      </c>
      <c r="F48" s="39">
        <f t="shared" si="3"/>
        <v>0</v>
      </c>
      <c r="G48" s="33" t="s">
        <v>7</v>
      </c>
      <c r="H48" s="37" t="s">
        <v>7</v>
      </c>
      <c r="I48" s="34" t="s">
        <v>7</v>
      </c>
      <c r="J48" s="34" t="s">
        <v>7</v>
      </c>
      <c r="K48" s="34"/>
      <c r="L48" s="43"/>
      <c r="M48" s="11" t="s">
        <v>7</v>
      </c>
    </row>
    <row r="49" spans="1:13" ht="12.75">
      <c r="A49" s="46">
        <v>1655</v>
      </c>
      <c r="B49" s="37" t="s">
        <v>21</v>
      </c>
      <c r="C49" s="34">
        <v>671553</v>
      </c>
      <c r="D49" s="34">
        <v>242754</v>
      </c>
      <c r="E49" s="34">
        <f t="shared" si="4"/>
        <v>428799</v>
      </c>
      <c r="F49" s="39">
        <f t="shared" si="3"/>
        <v>176.63931387330385</v>
      </c>
      <c r="G49" s="30"/>
      <c r="H49" s="35" t="s">
        <v>256</v>
      </c>
      <c r="I49" s="32">
        <f>+I51</f>
        <v>38899915</v>
      </c>
      <c r="J49" s="32">
        <v>33961669</v>
      </c>
      <c r="K49" s="32">
        <f>+I49-J49</f>
        <v>4938246</v>
      </c>
      <c r="L49" s="45">
        <f>+K49/J49*100</f>
        <v>14.540645808661523</v>
      </c>
      <c r="M49" s="11"/>
    </row>
    <row r="50" spans="1:13" ht="12.75">
      <c r="A50" s="46">
        <v>1660</v>
      </c>
      <c r="B50" s="37" t="s">
        <v>214</v>
      </c>
      <c r="C50" s="34">
        <v>226095</v>
      </c>
      <c r="D50" s="34">
        <v>254985</v>
      </c>
      <c r="E50" s="34">
        <f t="shared" si="4"/>
        <v>-28890</v>
      </c>
      <c r="F50" s="39">
        <f t="shared" si="3"/>
        <v>-11.330078239896464</v>
      </c>
      <c r="G50" s="33"/>
      <c r="H50" s="37"/>
      <c r="I50" s="34" t="s">
        <v>7</v>
      </c>
      <c r="J50" s="34" t="s">
        <v>7</v>
      </c>
      <c r="K50" s="34"/>
      <c r="L50" s="43"/>
      <c r="M50" s="11"/>
    </row>
    <row r="51" spans="1:13" ht="12.75">
      <c r="A51" s="46">
        <v>1665</v>
      </c>
      <c r="B51" s="37" t="s">
        <v>22</v>
      </c>
      <c r="C51" s="34">
        <v>480373</v>
      </c>
      <c r="D51" s="34">
        <v>489246</v>
      </c>
      <c r="E51" s="34">
        <f t="shared" si="4"/>
        <v>-8873</v>
      </c>
      <c r="F51" s="39">
        <f t="shared" si="3"/>
        <v>-1.81360706066069</v>
      </c>
      <c r="G51" s="30">
        <v>32</v>
      </c>
      <c r="H51" s="35" t="s">
        <v>15</v>
      </c>
      <c r="I51" s="32">
        <f>SUM(I52:I59)</f>
        <v>38899915</v>
      </c>
      <c r="J51" s="32">
        <v>33961669</v>
      </c>
      <c r="K51" s="32">
        <f aca="true" t="shared" si="5" ref="K51:K57">+I51-J51</f>
        <v>4938246</v>
      </c>
      <c r="L51" s="45">
        <f>+K51/J51*100</f>
        <v>14.540645808661523</v>
      </c>
      <c r="M51" s="27"/>
    </row>
    <row r="52" spans="1:13" ht="12.75">
      <c r="A52" s="46">
        <v>1670</v>
      </c>
      <c r="B52" s="37" t="s">
        <v>333</v>
      </c>
      <c r="C52" s="34">
        <v>969086</v>
      </c>
      <c r="D52" s="34">
        <v>1075006</v>
      </c>
      <c r="E52" s="34">
        <f t="shared" si="4"/>
        <v>-105920</v>
      </c>
      <c r="F52" s="39">
        <f t="shared" si="3"/>
        <v>-9.85296826250272</v>
      </c>
      <c r="G52" s="33">
        <v>3208</v>
      </c>
      <c r="H52" s="37" t="s">
        <v>26</v>
      </c>
      <c r="I52" s="34">
        <f>24221895+5569162</f>
        <v>29791057</v>
      </c>
      <c r="J52" s="34">
        <v>26238130</v>
      </c>
      <c r="K52" s="34">
        <f t="shared" si="5"/>
        <v>3552927</v>
      </c>
      <c r="L52" s="45">
        <f>+K52/J52*100</f>
        <v>13.541083148837208</v>
      </c>
      <c r="M52" s="27"/>
    </row>
    <row r="53" spans="1:13" ht="12.75">
      <c r="A53" s="46">
        <v>1675</v>
      </c>
      <c r="B53" s="37" t="s">
        <v>23</v>
      </c>
      <c r="C53" s="34">
        <f>+'[2]Hoja1'!$G$94</f>
        <v>133976</v>
      </c>
      <c r="D53" s="34">
        <v>133976</v>
      </c>
      <c r="E53" s="34">
        <f t="shared" si="4"/>
        <v>0</v>
      </c>
      <c r="F53" s="39">
        <f t="shared" si="3"/>
        <v>0</v>
      </c>
      <c r="G53" s="33" t="s">
        <v>7</v>
      </c>
      <c r="H53" s="37" t="s">
        <v>7</v>
      </c>
      <c r="I53" s="34" t="s">
        <v>7</v>
      </c>
      <c r="J53" s="34" t="s">
        <v>7</v>
      </c>
      <c r="K53" s="34" t="s">
        <v>7</v>
      </c>
      <c r="L53" s="48" t="s">
        <v>7</v>
      </c>
      <c r="M53" s="108"/>
    </row>
    <row r="54" spans="1:14" ht="12.75">
      <c r="A54" s="46">
        <v>1680</v>
      </c>
      <c r="B54" s="37" t="s">
        <v>215</v>
      </c>
      <c r="C54" s="34">
        <f>+'[2]Hoja1'!$G$98</f>
        <v>4617</v>
      </c>
      <c r="D54" s="34">
        <v>4617</v>
      </c>
      <c r="E54" s="34">
        <f t="shared" si="4"/>
        <v>0</v>
      </c>
      <c r="F54" s="39">
        <f t="shared" si="3"/>
        <v>0</v>
      </c>
      <c r="G54" s="33">
        <v>3230</v>
      </c>
      <c r="H54" s="37" t="s">
        <v>223</v>
      </c>
      <c r="I54" s="34">
        <f>+'ESTADO ACTIVIDAD FRA ECONOMI-6'!C70</f>
        <v>5053753</v>
      </c>
      <c r="J54" s="34">
        <v>5569162</v>
      </c>
      <c r="K54" s="34">
        <f t="shared" si="5"/>
        <v>-515409</v>
      </c>
      <c r="L54" s="45">
        <f>+K54/J54*100</f>
        <v>-9.254695769309636</v>
      </c>
      <c r="M54" s="26"/>
      <c r="N54" s="5"/>
    </row>
    <row r="55" spans="1:13" ht="12.75">
      <c r="A55" s="46">
        <v>1685</v>
      </c>
      <c r="B55" s="37" t="s">
        <v>217</v>
      </c>
      <c r="C55" s="34">
        <v>-1796516</v>
      </c>
      <c r="D55" s="34">
        <v>-1769010</v>
      </c>
      <c r="E55" s="34">
        <f t="shared" si="4"/>
        <v>-27506</v>
      </c>
      <c r="F55" s="39">
        <f t="shared" si="3"/>
        <v>1.5548809786264632</v>
      </c>
      <c r="G55" s="33">
        <v>3235</v>
      </c>
      <c r="H55" s="37" t="s">
        <v>341</v>
      </c>
      <c r="I55" s="34">
        <f>+'[2]Hoja1'!$G$314</f>
        <v>401861</v>
      </c>
      <c r="J55" s="34">
        <v>401861</v>
      </c>
      <c r="K55" s="34">
        <f t="shared" si="5"/>
        <v>0</v>
      </c>
      <c r="L55" s="45">
        <f>+K55/J55*100</f>
        <v>0</v>
      </c>
      <c r="M55" s="26"/>
    </row>
    <row r="56" spans="1:13" ht="12.75">
      <c r="A56" s="46">
        <v>1686</v>
      </c>
      <c r="B56" s="37" t="s">
        <v>216</v>
      </c>
      <c r="C56" s="34">
        <v>0</v>
      </c>
      <c r="D56" s="34">
        <v>0</v>
      </c>
      <c r="E56" s="34">
        <f t="shared" si="4"/>
        <v>0</v>
      </c>
      <c r="F56" s="39">
        <v>0</v>
      </c>
      <c r="G56" s="33">
        <v>3240</v>
      </c>
      <c r="H56" s="37" t="s">
        <v>342</v>
      </c>
      <c r="I56" s="41">
        <v>1883339</v>
      </c>
      <c r="J56" s="41">
        <v>1860389</v>
      </c>
      <c r="K56" s="34">
        <f t="shared" si="5"/>
        <v>22950</v>
      </c>
      <c r="L56" s="45">
        <f>+K56/J56*100</f>
        <v>1.233612970190643</v>
      </c>
      <c r="M56" s="26"/>
    </row>
    <row r="57" spans="1:13" ht="12.75">
      <c r="A57" s="46">
        <v>1695</v>
      </c>
      <c r="B57" s="37" t="s">
        <v>334</v>
      </c>
      <c r="C57" s="34">
        <v>-634927</v>
      </c>
      <c r="D57" s="34">
        <v>-593233</v>
      </c>
      <c r="E57" s="34">
        <f t="shared" si="4"/>
        <v>-41694</v>
      </c>
      <c r="F57" s="39">
        <f t="shared" si="3"/>
        <v>7.028267139555622</v>
      </c>
      <c r="G57" s="130">
        <v>3243</v>
      </c>
      <c r="H57" s="131" t="s">
        <v>343</v>
      </c>
      <c r="I57" s="41">
        <v>2018089</v>
      </c>
      <c r="J57" s="41">
        <v>191599</v>
      </c>
      <c r="K57" s="41">
        <f t="shared" si="5"/>
        <v>1826490</v>
      </c>
      <c r="L57" s="45">
        <f>+K57/J57*100</f>
        <v>953.2878564084364</v>
      </c>
      <c r="M57" s="26"/>
    </row>
    <row r="58" spans="1:14" ht="12.75">
      <c r="A58" s="46"/>
      <c r="B58" s="37"/>
      <c r="C58" s="34"/>
      <c r="D58" s="34"/>
      <c r="E58" s="34"/>
      <c r="F58" s="39" t="s">
        <v>7</v>
      </c>
      <c r="G58" s="130"/>
      <c r="H58" s="131"/>
      <c r="I58" s="41"/>
      <c r="J58" s="41"/>
      <c r="K58" s="41"/>
      <c r="L58" s="50"/>
      <c r="M58" s="26"/>
      <c r="N58" s="11"/>
    </row>
    <row r="59" spans="1:14" ht="18.75" customHeight="1">
      <c r="A59" s="65">
        <v>17</v>
      </c>
      <c r="B59" s="66" t="s">
        <v>335</v>
      </c>
      <c r="C59" s="67">
        <f>SUM(C61:C62)</f>
        <v>1442220</v>
      </c>
      <c r="D59" s="67">
        <v>1481871</v>
      </c>
      <c r="E59" s="67">
        <f>+C59-D59</f>
        <v>-39651</v>
      </c>
      <c r="F59" s="39">
        <f t="shared" si="3"/>
        <v>-2.675738981328334</v>
      </c>
      <c r="G59" s="68">
        <v>3270</v>
      </c>
      <c r="H59" s="68" t="s">
        <v>224</v>
      </c>
      <c r="I59" s="69">
        <v>-248184</v>
      </c>
      <c r="J59" s="69">
        <v>-299472</v>
      </c>
      <c r="K59" s="69">
        <f>+I59-J59</f>
        <v>51288</v>
      </c>
      <c r="L59" s="45">
        <f>+K59/J59*100</f>
        <v>-17.12614200993749</v>
      </c>
      <c r="M59" s="26"/>
      <c r="N59" s="11"/>
    </row>
    <row r="60" spans="1:14" ht="12.75">
      <c r="A60" s="46" t="s">
        <v>7</v>
      </c>
      <c r="B60" s="37" t="s">
        <v>7</v>
      </c>
      <c r="C60" s="34" t="s">
        <v>7</v>
      </c>
      <c r="D60" s="34" t="s">
        <v>7</v>
      </c>
      <c r="E60" s="34" t="s">
        <v>7</v>
      </c>
      <c r="F60" s="34"/>
      <c r="G60" s="33" t="s">
        <v>7</v>
      </c>
      <c r="H60" s="37" t="s">
        <v>7</v>
      </c>
      <c r="I60" s="41" t="s">
        <v>7</v>
      </c>
      <c r="J60" s="41" t="s">
        <v>7</v>
      </c>
      <c r="K60" s="41" t="s">
        <v>7</v>
      </c>
      <c r="L60" s="50" t="s">
        <v>7</v>
      </c>
      <c r="M60" s="26"/>
      <c r="N60" s="11"/>
    </row>
    <row r="61" spans="1:14" ht="12.75">
      <c r="A61" s="46">
        <v>1710</v>
      </c>
      <c r="B61" s="37" t="s">
        <v>218</v>
      </c>
      <c r="C61" s="34">
        <f>+'[2]Hoja1'!$G$127</f>
        <v>1807404</v>
      </c>
      <c r="D61" s="34">
        <v>1807404</v>
      </c>
      <c r="E61" s="34">
        <f>+C61-D61</f>
        <v>0</v>
      </c>
      <c r="F61" s="39">
        <f t="shared" si="3"/>
        <v>0</v>
      </c>
      <c r="G61" s="33" t="s">
        <v>7</v>
      </c>
      <c r="H61" s="37" t="s">
        <v>7</v>
      </c>
      <c r="I61" s="41" t="s">
        <v>7</v>
      </c>
      <c r="J61" s="41" t="s">
        <v>7</v>
      </c>
      <c r="K61" s="41" t="s">
        <v>7</v>
      </c>
      <c r="L61" s="50" t="s">
        <v>7</v>
      </c>
      <c r="M61" s="26"/>
      <c r="N61" s="11"/>
    </row>
    <row r="62" spans="1:14" ht="12.75">
      <c r="A62" s="46">
        <v>1785</v>
      </c>
      <c r="B62" s="37" t="s">
        <v>219</v>
      </c>
      <c r="C62" s="34">
        <v>-365184</v>
      </c>
      <c r="D62" s="34">
        <v>-325533</v>
      </c>
      <c r="E62" s="34">
        <f>+C62-D62</f>
        <v>-39651</v>
      </c>
      <c r="F62" s="39">
        <f t="shared" si="3"/>
        <v>12.180331947913114</v>
      </c>
      <c r="G62" s="33"/>
      <c r="H62" s="37"/>
      <c r="I62" s="34"/>
      <c r="J62" s="34"/>
      <c r="K62" s="34"/>
      <c r="L62" s="43"/>
      <c r="M62" s="26"/>
      <c r="N62" s="11"/>
    </row>
    <row r="63" spans="1:13" ht="12.75">
      <c r="A63" s="46"/>
      <c r="B63" s="37"/>
      <c r="C63" s="34" t="s">
        <v>7</v>
      </c>
      <c r="D63" s="34" t="s">
        <v>7</v>
      </c>
      <c r="E63" s="34" t="s">
        <v>7</v>
      </c>
      <c r="F63" s="34"/>
      <c r="G63" s="33"/>
      <c r="H63" s="37"/>
      <c r="I63" s="34"/>
      <c r="J63" s="34"/>
      <c r="K63" s="34"/>
      <c r="L63" s="43"/>
      <c r="M63" s="26"/>
    </row>
    <row r="64" spans="1:13" ht="12.75">
      <c r="A64" s="47">
        <v>19</v>
      </c>
      <c r="B64" s="35" t="s">
        <v>27</v>
      </c>
      <c r="C64" s="32">
        <f>SUM(C65:C73)</f>
        <v>2463876</v>
      </c>
      <c r="D64" s="32">
        <v>2491688</v>
      </c>
      <c r="E64" s="32">
        <f aca="true" t="shared" si="6" ref="E64:E73">+C64-D64</f>
        <v>-27812</v>
      </c>
      <c r="F64" s="39">
        <f t="shared" si="3"/>
        <v>-1.1161911122098755</v>
      </c>
      <c r="G64" s="33" t="s">
        <v>7</v>
      </c>
      <c r="H64" s="33" t="s">
        <v>7</v>
      </c>
      <c r="I64" s="34" t="s">
        <v>7</v>
      </c>
      <c r="J64" s="34" t="s">
        <v>7</v>
      </c>
      <c r="K64" s="34"/>
      <c r="L64" s="43"/>
      <c r="M64" s="128"/>
    </row>
    <row r="65" spans="1:13" ht="12.75">
      <c r="A65" s="46">
        <v>1905</v>
      </c>
      <c r="B65" s="37" t="s">
        <v>30</v>
      </c>
      <c r="C65" s="34">
        <v>22664</v>
      </c>
      <c r="D65" s="34">
        <v>19867</v>
      </c>
      <c r="E65" s="34">
        <f>+C65-D65</f>
        <v>2797</v>
      </c>
      <c r="F65" s="39">
        <f t="shared" si="3"/>
        <v>14.078622841898625</v>
      </c>
      <c r="G65" s="33"/>
      <c r="H65" s="33"/>
      <c r="I65" s="34"/>
      <c r="J65" s="34"/>
      <c r="K65" s="34"/>
      <c r="L65" s="43"/>
      <c r="M65" s="26"/>
    </row>
    <row r="66" spans="1:13" ht="12.75">
      <c r="A66" s="46">
        <v>1910</v>
      </c>
      <c r="B66" s="37" t="s">
        <v>251</v>
      </c>
      <c r="C66" s="34">
        <v>32182</v>
      </c>
      <c r="D66" s="34">
        <v>11141</v>
      </c>
      <c r="E66" s="34">
        <f t="shared" si="6"/>
        <v>21041</v>
      </c>
      <c r="F66" s="39">
        <f t="shared" si="3"/>
        <v>188.86096400682163</v>
      </c>
      <c r="G66" s="33" t="s">
        <v>7</v>
      </c>
      <c r="H66" s="33"/>
      <c r="I66" s="34"/>
      <c r="J66" s="34"/>
      <c r="K66" s="34"/>
      <c r="L66" s="43"/>
      <c r="M66" s="26"/>
    </row>
    <row r="67" spans="1:13" ht="12.75">
      <c r="A67" s="46">
        <v>1915</v>
      </c>
      <c r="B67" s="37" t="s">
        <v>252</v>
      </c>
      <c r="C67" s="34">
        <v>12207</v>
      </c>
      <c r="D67" s="34">
        <v>8246</v>
      </c>
      <c r="E67" s="34">
        <f>+C67-D67</f>
        <v>3961</v>
      </c>
      <c r="F67" s="39">
        <f t="shared" si="3"/>
        <v>48.035411108416206</v>
      </c>
      <c r="G67" s="33"/>
      <c r="H67" s="33"/>
      <c r="I67" s="34"/>
      <c r="J67" s="34"/>
      <c r="K67" s="34"/>
      <c r="L67" s="43"/>
      <c r="M67" s="26"/>
    </row>
    <row r="68" spans="1:13" ht="12.75">
      <c r="A68" s="46">
        <v>1920</v>
      </c>
      <c r="B68" s="37" t="s">
        <v>253</v>
      </c>
      <c r="C68" s="34">
        <f>+'[2]Hoja1'!$G$164</f>
        <v>103267</v>
      </c>
      <c r="D68" s="34">
        <v>103267</v>
      </c>
      <c r="E68" s="34">
        <f t="shared" si="6"/>
        <v>0</v>
      </c>
      <c r="F68" s="39">
        <f t="shared" si="3"/>
        <v>0</v>
      </c>
      <c r="G68" s="33"/>
      <c r="H68" s="33"/>
      <c r="I68" s="34"/>
      <c r="J68" s="34"/>
      <c r="K68" s="34"/>
      <c r="L68" s="43"/>
      <c r="M68" s="26"/>
    </row>
    <row r="69" spans="1:13" ht="12.75">
      <c r="A69" s="46">
        <v>1925</v>
      </c>
      <c r="B69" s="37" t="s">
        <v>336</v>
      </c>
      <c r="C69" s="34">
        <v>-29303</v>
      </c>
      <c r="D69" s="34">
        <v>-15745</v>
      </c>
      <c r="E69" s="34">
        <f>+C69-D69</f>
        <v>-13558</v>
      </c>
      <c r="F69" s="39">
        <f t="shared" si="3"/>
        <v>86.1098761511591</v>
      </c>
      <c r="G69" s="33"/>
      <c r="H69" s="33"/>
      <c r="I69" s="34"/>
      <c r="J69" s="34"/>
      <c r="K69" s="34"/>
      <c r="L69" s="43"/>
      <c r="M69" s="26"/>
    </row>
    <row r="70" spans="1:13" ht="12.75">
      <c r="A70" s="46">
        <v>1960</v>
      </c>
      <c r="B70" s="37" t="s">
        <v>337</v>
      </c>
      <c r="C70" s="34">
        <v>375960</v>
      </c>
      <c r="D70" s="34">
        <v>332873</v>
      </c>
      <c r="E70" s="34">
        <f t="shared" si="6"/>
        <v>43087</v>
      </c>
      <c r="F70" s="39">
        <f t="shared" si="3"/>
        <v>12.94397563034551</v>
      </c>
      <c r="G70" s="33"/>
      <c r="H70" s="33"/>
      <c r="I70" s="34"/>
      <c r="J70" s="34"/>
      <c r="K70" s="34"/>
      <c r="L70" s="43"/>
      <c r="M70" s="26"/>
    </row>
    <row r="71" spans="1:13" ht="12.75">
      <c r="A71" s="46">
        <v>1970</v>
      </c>
      <c r="B71" s="37" t="s">
        <v>65</v>
      </c>
      <c r="C71" s="34">
        <v>454712</v>
      </c>
      <c r="D71" s="34">
        <v>682074</v>
      </c>
      <c r="E71" s="34">
        <f t="shared" si="6"/>
        <v>-227362</v>
      </c>
      <c r="F71" s="39">
        <f t="shared" si="3"/>
        <v>-33.33391977996523</v>
      </c>
      <c r="G71" s="33"/>
      <c r="H71" s="33"/>
      <c r="I71" s="34" t="s">
        <v>7</v>
      </c>
      <c r="J71" s="34" t="s">
        <v>7</v>
      </c>
      <c r="K71" s="34"/>
      <c r="L71" s="43"/>
      <c r="M71" s="26"/>
    </row>
    <row r="72" spans="1:13" ht="12.75">
      <c r="A72" s="46">
        <v>1975</v>
      </c>
      <c r="B72" s="37" t="s">
        <v>338</v>
      </c>
      <c r="C72" s="34">
        <v>-391152</v>
      </c>
      <c r="D72" s="34">
        <v>-510424</v>
      </c>
      <c r="E72" s="34">
        <f t="shared" si="6"/>
        <v>119272</v>
      </c>
      <c r="F72" s="39">
        <f t="shared" si="3"/>
        <v>-23.36723978496309</v>
      </c>
      <c r="G72" s="33"/>
      <c r="H72" s="33"/>
      <c r="I72" s="34"/>
      <c r="J72" s="34"/>
      <c r="K72" s="34"/>
      <c r="L72" s="43"/>
      <c r="M72" s="26"/>
    </row>
    <row r="73" spans="1:13" ht="12.75">
      <c r="A73" s="46">
        <v>1999</v>
      </c>
      <c r="B73" s="37" t="s">
        <v>254</v>
      </c>
      <c r="C73" s="41">
        <v>1883339</v>
      </c>
      <c r="D73" s="41">
        <v>1860389</v>
      </c>
      <c r="E73" s="34">
        <f t="shared" si="6"/>
        <v>22950</v>
      </c>
      <c r="F73" s="39">
        <f t="shared" si="3"/>
        <v>1.233612970190643</v>
      </c>
      <c r="G73" s="33"/>
      <c r="H73" s="33"/>
      <c r="I73" s="34"/>
      <c r="J73" s="34"/>
      <c r="K73" s="34"/>
      <c r="L73" s="43"/>
      <c r="M73" s="26"/>
    </row>
    <row r="74" spans="1:13" ht="12.75">
      <c r="A74" s="46"/>
      <c r="B74" s="37"/>
      <c r="C74" s="34" t="s">
        <v>7</v>
      </c>
      <c r="D74" s="34" t="s">
        <v>7</v>
      </c>
      <c r="E74" s="34"/>
      <c r="F74" s="34"/>
      <c r="G74" s="33"/>
      <c r="H74" s="33"/>
      <c r="I74" s="34"/>
      <c r="J74" s="34"/>
      <c r="K74" s="34"/>
      <c r="L74" s="43"/>
      <c r="M74" s="26"/>
    </row>
    <row r="75" spans="1:14" ht="12.75">
      <c r="A75" s="46" t="s">
        <v>7</v>
      </c>
      <c r="B75" s="35" t="s">
        <v>153</v>
      </c>
      <c r="C75" s="32">
        <f>+C12+C31</f>
        <v>42077527</v>
      </c>
      <c r="D75" s="32">
        <v>36536509</v>
      </c>
      <c r="E75" s="32">
        <f>+E12+E31</f>
        <v>5541018</v>
      </c>
      <c r="F75" s="39">
        <f t="shared" si="3"/>
        <v>15.165701791597003</v>
      </c>
      <c r="G75" s="33" t="s">
        <v>7</v>
      </c>
      <c r="H75" s="30" t="s">
        <v>154</v>
      </c>
      <c r="I75" s="32">
        <f>+I12+I49</f>
        <v>42077527</v>
      </c>
      <c r="J75" s="32">
        <v>36536509</v>
      </c>
      <c r="K75" s="32">
        <f>+I75-J75</f>
        <v>5541018</v>
      </c>
      <c r="L75" s="45">
        <f>+K75/J75*100</f>
        <v>15.165701791597003</v>
      </c>
      <c r="M75" s="26"/>
      <c r="N75" s="7"/>
    </row>
    <row r="76" spans="1:13" ht="12.75">
      <c r="A76" s="46"/>
      <c r="B76" s="37"/>
      <c r="C76" s="34" t="s">
        <v>7</v>
      </c>
      <c r="D76" s="34" t="s">
        <v>7</v>
      </c>
      <c r="E76" s="34"/>
      <c r="F76" s="34"/>
      <c r="G76" s="33"/>
      <c r="H76" s="33"/>
      <c r="I76" s="34" t="s">
        <v>7</v>
      </c>
      <c r="J76" s="34" t="s">
        <v>7</v>
      </c>
      <c r="K76" s="34"/>
      <c r="L76" s="43"/>
      <c r="M76" s="27"/>
    </row>
    <row r="77" spans="1:14" ht="26.25" customHeight="1">
      <c r="A77" s="47"/>
      <c r="B77" s="35" t="s">
        <v>258</v>
      </c>
      <c r="C77" s="32">
        <f>+C79+C80+C81</f>
        <v>0</v>
      </c>
      <c r="D77" s="32">
        <v>0</v>
      </c>
      <c r="E77" s="32">
        <f>+C77-D77</f>
        <v>0</v>
      </c>
      <c r="F77" s="36">
        <v>0</v>
      </c>
      <c r="G77" s="30"/>
      <c r="H77" s="35" t="s">
        <v>257</v>
      </c>
      <c r="I77" s="32">
        <f>+I79+I80+I81</f>
        <v>0</v>
      </c>
      <c r="J77" s="32">
        <v>0</v>
      </c>
      <c r="K77" s="32">
        <v>0</v>
      </c>
      <c r="L77" s="45">
        <v>0</v>
      </c>
      <c r="M77" s="126"/>
      <c r="N77" s="126"/>
    </row>
    <row r="78" spans="1:13" ht="12.75">
      <c r="A78" s="46" t="s">
        <v>7</v>
      </c>
      <c r="B78" s="37" t="s">
        <v>7</v>
      </c>
      <c r="C78" s="34"/>
      <c r="D78" s="34"/>
      <c r="E78" s="34"/>
      <c r="F78" s="34"/>
      <c r="G78" s="33"/>
      <c r="H78" s="33"/>
      <c r="I78" s="34"/>
      <c r="J78" s="34"/>
      <c r="K78" s="34"/>
      <c r="L78" s="43"/>
      <c r="M78" s="11"/>
    </row>
    <row r="79" spans="1:13" ht="12.75">
      <c r="A79" s="46">
        <v>81</v>
      </c>
      <c r="B79" s="37" t="s">
        <v>339</v>
      </c>
      <c r="C79" s="34">
        <v>2890217</v>
      </c>
      <c r="D79" s="34">
        <v>2859220</v>
      </c>
      <c r="E79" s="34">
        <f>+C79-D79</f>
        <v>30997</v>
      </c>
      <c r="F79" s="39">
        <f>+E79/D79*100</f>
        <v>1.0841068543169117</v>
      </c>
      <c r="G79" s="33">
        <v>91</v>
      </c>
      <c r="H79" s="33" t="s">
        <v>225</v>
      </c>
      <c r="I79" s="34">
        <v>33824432</v>
      </c>
      <c r="J79" s="34">
        <v>24273337</v>
      </c>
      <c r="K79" s="34">
        <f>+I79-J79</f>
        <v>9551095</v>
      </c>
      <c r="L79" s="48">
        <f>+K79/J79*100</f>
        <v>39.34809210616571</v>
      </c>
      <c r="M79" s="27"/>
    </row>
    <row r="80" spans="1:14" ht="12.75">
      <c r="A80" s="46">
        <v>83</v>
      </c>
      <c r="B80" s="37" t="s">
        <v>220</v>
      </c>
      <c r="C80" s="34">
        <f>+'[2]Hoja1'!$G$630</f>
        <v>2259792</v>
      </c>
      <c r="D80" s="34">
        <v>2259792</v>
      </c>
      <c r="E80" s="34">
        <f>+C80-D80</f>
        <v>0</v>
      </c>
      <c r="F80" s="39">
        <f>+E80/D80*100</f>
        <v>0</v>
      </c>
      <c r="G80" s="33">
        <v>93</v>
      </c>
      <c r="H80" s="33" t="s">
        <v>344</v>
      </c>
      <c r="I80" s="34">
        <v>85803</v>
      </c>
      <c r="J80" s="34">
        <v>85803</v>
      </c>
      <c r="K80" s="34"/>
      <c r="L80" s="43"/>
      <c r="M80" s="11"/>
      <c r="N80" s="5"/>
    </row>
    <row r="81" spans="1:14" ht="13.5" thickBot="1">
      <c r="A81" s="51">
        <v>89</v>
      </c>
      <c r="B81" s="52" t="s">
        <v>31</v>
      </c>
      <c r="C81" s="53">
        <v>-5150009</v>
      </c>
      <c r="D81" s="53">
        <v>-5119012</v>
      </c>
      <c r="E81" s="53">
        <f>+C81-D81</f>
        <v>-30997</v>
      </c>
      <c r="F81" s="132">
        <f>+E81/D81*100</f>
        <v>0.6055270040390607</v>
      </c>
      <c r="G81" s="54">
        <v>99</v>
      </c>
      <c r="H81" s="54" t="s">
        <v>226</v>
      </c>
      <c r="I81" s="53">
        <v>-33910235</v>
      </c>
      <c r="J81" s="53">
        <v>-24359140</v>
      </c>
      <c r="K81" s="53">
        <f>+I81-J81</f>
        <v>-9551095</v>
      </c>
      <c r="L81" s="55">
        <f>+K81/J81*100</f>
        <v>39.209491796508416</v>
      </c>
      <c r="M81" s="11"/>
      <c r="N81" s="5"/>
    </row>
    <row r="82" spans="1:13" ht="12.75">
      <c r="A82" s="16"/>
      <c r="B82" s="17"/>
      <c r="C82" s="18" t="s">
        <v>7</v>
      </c>
      <c r="D82" s="18" t="s">
        <v>7</v>
      </c>
      <c r="E82" s="18"/>
      <c r="F82" s="18"/>
      <c r="G82" s="17"/>
      <c r="H82" s="17"/>
      <c r="I82" s="19"/>
      <c r="J82" s="19"/>
      <c r="K82" s="17"/>
      <c r="L82" s="17"/>
      <c r="M82" s="11"/>
    </row>
    <row r="83" spans="1:12" ht="12.75">
      <c r="A83" s="20" t="s">
        <v>7</v>
      </c>
      <c r="B83" s="14" t="s">
        <v>7</v>
      </c>
      <c r="C83" s="22" t="s">
        <v>7</v>
      </c>
      <c r="D83" s="12"/>
      <c r="E83" s="12"/>
      <c r="F83" s="12"/>
      <c r="G83" s="12"/>
      <c r="H83" s="12"/>
      <c r="I83" s="21"/>
      <c r="J83" s="21" t="s">
        <v>7</v>
      </c>
      <c r="K83" s="12"/>
      <c r="L83" s="12"/>
    </row>
    <row r="84" spans="1:12" ht="12.75">
      <c r="A84" s="20" t="s">
        <v>7</v>
      </c>
      <c r="B84" s="12" t="s">
        <v>7</v>
      </c>
      <c r="C84" s="22" t="s">
        <v>7</v>
      </c>
      <c r="D84" s="22" t="s">
        <v>7</v>
      </c>
      <c r="E84" s="22"/>
      <c r="F84" s="22"/>
      <c r="G84" s="12"/>
      <c r="H84" s="12"/>
      <c r="I84" s="21" t="s">
        <v>7</v>
      </c>
      <c r="J84" s="21" t="s">
        <v>7</v>
      </c>
      <c r="K84" s="12"/>
      <c r="L84" s="12"/>
    </row>
    <row r="85" spans="1:12" ht="12.75">
      <c r="A85" s="20"/>
      <c r="B85" s="12"/>
      <c r="C85" s="18" t="s">
        <v>7</v>
      </c>
      <c r="D85" s="18" t="s">
        <v>7</v>
      </c>
      <c r="E85" s="18"/>
      <c r="F85" s="18"/>
      <c r="G85" s="12"/>
      <c r="H85" s="12"/>
      <c r="I85" s="21"/>
      <c r="J85" s="21"/>
      <c r="K85" s="12"/>
      <c r="L85" s="12"/>
    </row>
    <row r="86" spans="1:12" ht="12.75">
      <c r="A86" s="20" t="s">
        <v>7</v>
      </c>
      <c r="B86" s="12" t="s">
        <v>7</v>
      </c>
      <c r="C86" s="18" t="s">
        <v>7</v>
      </c>
      <c r="D86" s="18"/>
      <c r="E86" s="18"/>
      <c r="F86" s="18"/>
      <c r="G86" s="12"/>
      <c r="H86" s="12"/>
      <c r="I86" s="22" t="s">
        <v>7</v>
      </c>
      <c r="J86" s="12"/>
      <c r="K86" s="12"/>
      <c r="L86" s="12"/>
    </row>
    <row r="87" spans="1:12" ht="12.75">
      <c r="A87" s="141"/>
      <c r="B87" s="141"/>
      <c r="C87" s="141"/>
      <c r="D87" s="22"/>
      <c r="E87" s="22"/>
      <c r="F87" s="22"/>
      <c r="G87" s="12"/>
      <c r="H87" s="12"/>
      <c r="I87" s="21"/>
      <c r="J87" s="21"/>
      <c r="K87" s="12"/>
      <c r="L87" s="12"/>
    </row>
    <row r="88" spans="1:12" ht="12.75">
      <c r="A88" s="2" t="s">
        <v>7</v>
      </c>
      <c r="B88" s="2" t="s">
        <v>70</v>
      </c>
      <c r="C88" s="2" t="s">
        <v>7</v>
      </c>
      <c r="D88" s="142" t="s">
        <v>33</v>
      </c>
      <c r="E88" s="142"/>
      <c r="F88" s="142"/>
      <c r="G88" s="142"/>
      <c r="H88" s="142" t="s">
        <v>34</v>
      </c>
      <c r="I88" s="142"/>
      <c r="J88" s="142"/>
      <c r="K88" s="142"/>
      <c r="L88" s="142"/>
    </row>
    <row r="89" spans="1:12" ht="12.75">
      <c r="A89" s="2" t="s">
        <v>7</v>
      </c>
      <c r="B89" s="2" t="s">
        <v>72</v>
      </c>
      <c r="C89" s="2" t="s">
        <v>7</v>
      </c>
      <c r="D89" s="142" t="s">
        <v>44</v>
      </c>
      <c r="E89" s="142"/>
      <c r="F89" s="142"/>
      <c r="G89" s="142"/>
      <c r="H89" s="142" t="s">
        <v>45</v>
      </c>
      <c r="I89" s="142"/>
      <c r="J89" s="142"/>
      <c r="K89" s="142"/>
      <c r="L89" s="142"/>
    </row>
    <row r="90" spans="1:12" ht="12.75">
      <c r="A90" s="20"/>
      <c r="B90" s="14"/>
      <c r="C90" s="12"/>
      <c r="D90" s="142" t="s">
        <v>35</v>
      </c>
      <c r="E90" s="142"/>
      <c r="F90" s="142"/>
      <c r="G90" s="142"/>
      <c r="H90" s="142" t="s">
        <v>46</v>
      </c>
      <c r="I90" s="142"/>
      <c r="J90" s="142"/>
      <c r="K90" s="142"/>
      <c r="L90" s="142"/>
    </row>
    <row r="91" spans="1:12" ht="12.75">
      <c r="A91" s="20"/>
      <c r="B91" s="14"/>
      <c r="C91" s="12"/>
      <c r="D91" s="12"/>
      <c r="E91" s="12"/>
      <c r="F91" s="12"/>
      <c r="G91" s="12"/>
      <c r="H91" s="142" t="s">
        <v>241</v>
      </c>
      <c r="I91" s="142"/>
      <c r="J91" s="142"/>
      <c r="K91" s="142"/>
      <c r="L91" s="142"/>
    </row>
    <row r="92" spans="1:12" ht="12.75">
      <c r="A92" s="20"/>
      <c r="B92" s="14"/>
      <c r="C92" s="12"/>
      <c r="D92" s="22" t="s">
        <v>7</v>
      </c>
      <c r="E92" s="12"/>
      <c r="F92" s="12"/>
      <c r="G92" s="12"/>
      <c r="H92" s="12"/>
      <c r="I92" s="12"/>
      <c r="J92" s="12"/>
      <c r="K92" s="12"/>
      <c r="L92" s="12"/>
    </row>
    <row r="93" spans="1:12" ht="12.75">
      <c r="A93" s="20"/>
      <c r="B93" s="14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2" ht="12.75">
      <c r="A94" s="20"/>
      <c r="B94" s="14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0" ht="12.75">
      <c r="A95" s="3"/>
      <c r="B95" s="1"/>
      <c r="C95" s="7"/>
      <c r="D95" s="7"/>
      <c r="E95" s="7"/>
      <c r="F95" s="7"/>
      <c r="I95" s="7"/>
      <c r="J95" s="7"/>
    </row>
    <row r="96" spans="1:10" ht="12.75">
      <c r="A96" s="3"/>
      <c r="B96" s="1"/>
      <c r="C96" s="7"/>
      <c r="D96" s="7"/>
      <c r="E96" s="7"/>
      <c r="F96" s="7"/>
      <c r="I96" s="7"/>
      <c r="J96" s="7"/>
    </row>
    <row r="97" spans="1:10" ht="12.75">
      <c r="A97" s="3"/>
      <c r="H97" s="145"/>
      <c r="I97" s="145"/>
      <c r="J97" s="145"/>
    </row>
    <row r="98" ht="12.75">
      <c r="A98" s="3"/>
    </row>
    <row r="99" ht="12.75">
      <c r="A99" s="3"/>
    </row>
    <row r="121" ht="12.75">
      <c r="I121" t="s">
        <v>7</v>
      </c>
    </row>
    <row r="122" spans="8:9" ht="12.75">
      <c r="H122" t="s">
        <v>7</v>
      </c>
      <c r="I122" t="s">
        <v>7</v>
      </c>
    </row>
    <row r="123" ht="12.75">
      <c r="I123" t="s">
        <v>7</v>
      </c>
    </row>
    <row r="124" ht="12.75">
      <c r="I124" t="s">
        <v>7</v>
      </c>
    </row>
    <row r="125" ht="12.75">
      <c r="I125" t="s">
        <v>7</v>
      </c>
    </row>
    <row r="126" ht="12.75">
      <c r="I126" t="s">
        <v>7</v>
      </c>
    </row>
    <row r="127" spans="9:10" ht="12.75">
      <c r="I127" t="s">
        <v>7</v>
      </c>
      <c r="J127" t="s">
        <v>7</v>
      </c>
    </row>
    <row r="128" ht="12.75">
      <c r="I128" t="s">
        <v>7</v>
      </c>
    </row>
    <row r="129" ht="12.75">
      <c r="I129" t="s">
        <v>7</v>
      </c>
    </row>
    <row r="130" ht="12.75">
      <c r="I130" t="s">
        <v>7</v>
      </c>
    </row>
    <row r="131" ht="12.75">
      <c r="I131" t="s">
        <v>7</v>
      </c>
    </row>
    <row r="132" ht="12.75">
      <c r="I132" t="s">
        <v>7</v>
      </c>
    </row>
    <row r="133" spans="9:10" ht="12.75">
      <c r="I133" t="s">
        <v>7</v>
      </c>
      <c r="J133" t="s">
        <v>7</v>
      </c>
    </row>
    <row r="134" spans="9:10" ht="12.75">
      <c r="I134" t="s">
        <v>106</v>
      </c>
      <c r="J134" t="s">
        <v>7</v>
      </c>
    </row>
    <row r="135" ht="12.75">
      <c r="I135" t="s">
        <v>7</v>
      </c>
    </row>
    <row r="136" ht="12.75">
      <c r="I136" t="s">
        <v>7</v>
      </c>
    </row>
    <row r="138" ht="12.75">
      <c r="I138" t="s">
        <v>7</v>
      </c>
    </row>
    <row r="139" spans="9:10" ht="12.75">
      <c r="I139" t="s">
        <v>7</v>
      </c>
      <c r="J139" t="s">
        <v>7</v>
      </c>
    </row>
    <row r="140" spans="9:10" ht="12.75">
      <c r="I140" t="s">
        <v>7</v>
      </c>
      <c r="J140" t="s">
        <v>7</v>
      </c>
    </row>
    <row r="141" spans="9:10" ht="12.75">
      <c r="I141" t="s">
        <v>7</v>
      </c>
      <c r="J141" t="s">
        <v>7</v>
      </c>
    </row>
    <row r="142" spans="9:10" ht="12.75">
      <c r="I142" t="s">
        <v>7</v>
      </c>
      <c r="J142" t="s">
        <v>7</v>
      </c>
    </row>
    <row r="143" spans="9:10" ht="12.75">
      <c r="I143" t="s">
        <v>7</v>
      </c>
      <c r="J143" t="s">
        <v>7</v>
      </c>
    </row>
    <row r="144" ht="12.75">
      <c r="I144" t="s">
        <v>7</v>
      </c>
    </row>
    <row r="145" ht="12.75">
      <c r="I145" t="s">
        <v>7</v>
      </c>
    </row>
    <row r="146" ht="12.75">
      <c r="I146" t="s">
        <v>7</v>
      </c>
    </row>
    <row r="147" ht="12.75">
      <c r="I147" t="s">
        <v>7</v>
      </c>
    </row>
    <row r="148" ht="12.75">
      <c r="I148" t="s">
        <v>7</v>
      </c>
    </row>
  </sheetData>
  <sheetProtection/>
  <mergeCells count="25">
    <mergeCell ref="H97:J97"/>
    <mergeCell ref="H90:L90"/>
    <mergeCell ref="K8:K10"/>
    <mergeCell ref="L8:L10"/>
    <mergeCell ref="E8:E10"/>
    <mergeCell ref="D89:G89"/>
    <mergeCell ref="H89:L89"/>
    <mergeCell ref="H91:L91"/>
    <mergeCell ref="D90:G90"/>
    <mergeCell ref="A3:L3"/>
    <mergeCell ref="A4:L4"/>
    <mergeCell ref="A5:L5"/>
    <mergeCell ref="A6:L6"/>
    <mergeCell ref="A87:C87"/>
    <mergeCell ref="H88:L88"/>
    <mergeCell ref="D88:G88"/>
    <mergeCell ref="I8:I9"/>
    <mergeCell ref="J8:J9"/>
    <mergeCell ref="A8:A10"/>
    <mergeCell ref="B8:B10"/>
    <mergeCell ref="C8:C9"/>
    <mergeCell ref="D8:D9"/>
    <mergeCell ref="F8:F10"/>
    <mergeCell ref="G8:G10"/>
    <mergeCell ref="H8:H10"/>
  </mergeCells>
  <printOptions/>
  <pageMargins left="0.31496062992125984" right="0" top="0.7874015748031497" bottom="0.3937007874015748" header="0" footer="0"/>
  <pageSetup horizontalDpi="300" verticalDpi="300" orientation="landscape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74"/>
  <sheetViews>
    <sheetView zoomScale="75" zoomScaleNormal="75" zoomScalePageLayoutView="0" workbookViewId="0" topLeftCell="A1">
      <selection activeCell="C10" sqref="C10"/>
    </sheetView>
  </sheetViews>
  <sheetFormatPr defaultColWidth="11.421875" defaultRowHeight="12.75"/>
  <cols>
    <col min="1" max="1" width="58.421875" style="0" customWidth="1"/>
    <col min="3" max="3" width="16.57421875" style="0" customWidth="1"/>
    <col min="4" max="4" width="17.28125" style="0" customWidth="1"/>
  </cols>
  <sheetData>
    <row r="3" spans="1:5" ht="15.75">
      <c r="A3" s="148" t="s">
        <v>345</v>
      </c>
      <c r="B3" s="148"/>
      <c r="C3" s="148"/>
      <c r="D3" s="148"/>
      <c r="E3" s="64"/>
    </row>
    <row r="4" spans="1:5" ht="15.75">
      <c r="A4" s="148" t="s">
        <v>346</v>
      </c>
      <c r="B4" s="148"/>
      <c r="C4" s="148"/>
      <c r="D4" s="148"/>
      <c r="E4" s="64"/>
    </row>
    <row r="5" spans="1:5" ht="15.75">
      <c r="A5" s="148" t="s">
        <v>309</v>
      </c>
      <c r="B5" s="148"/>
      <c r="C5" s="148"/>
      <c r="D5" s="148"/>
      <c r="E5" s="64"/>
    </row>
    <row r="6" spans="1:5" ht="15.75">
      <c r="A6" s="148" t="s">
        <v>32</v>
      </c>
      <c r="B6" s="148"/>
      <c r="C6" s="148"/>
      <c r="D6" s="148"/>
      <c r="E6" s="64"/>
    </row>
    <row r="7" ht="12.75">
      <c r="A7" t="s">
        <v>7</v>
      </c>
    </row>
    <row r="8" spans="1:4" ht="12.75">
      <c r="A8" s="92" t="s">
        <v>75</v>
      </c>
      <c r="B8" s="117"/>
      <c r="C8" s="118"/>
      <c r="D8" s="40"/>
    </row>
    <row r="9" spans="1:4" ht="12.75">
      <c r="A9" s="78"/>
      <c r="B9" s="101"/>
      <c r="C9" s="101"/>
      <c r="D9" s="40"/>
    </row>
    <row r="10" spans="1:4" ht="12.75">
      <c r="A10" s="102" t="s">
        <v>266</v>
      </c>
      <c r="B10" s="101"/>
      <c r="C10" s="101"/>
      <c r="D10" s="79">
        <f>+' BALANCE GENERAL- 1 '!D12-' BALANCE GENERAL- 1 '!J12</f>
        <v>18798858</v>
      </c>
    </row>
    <row r="11" spans="1:4" ht="12.75">
      <c r="A11" s="102" t="s">
        <v>310</v>
      </c>
      <c r="B11" s="101"/>
      <c r="C11" s="101" t="s">
        <v>7</v>
      </c>
      <c r="D11" s="79">
        <f>+' BALANCE GENERAL- 1 '!C12-' BALANCE GENERAL- 1 '!I12</f>
        <v>22521438</v>
      </c>
    </row>
    <row r="12" spans="1:4" ht="12.75">
      <c r="A12" s="78"/>
      <c r="B12" s="101"/>
      <c r="C12" s="101" t="s">
        <v>7</v>
      </c>
      <c r="D12" s="79"/>
    </row>
    <row r="13" spans="1:4" ht="12.75">
      <c r="A13" s="92" t="s">
        <v>347</v>
      </c>
      <c r="B13" s="101"/>
      <c r="C13" s="101"/>
      <c r="D13" s="93">
        <f>+D11-D10</f>
        <v>3722580</v>
      </c>
    </row>
    <row r="14" spans="1:4" ht="12.75">
      <c r="A14" s="78" t="s">
        <v>7</v>
      </c>
      <c r="B14" s="101"/>
      <c r="C14" s="101"/>
      <c r="D14" s="79"/>
    </row>
    <row r="15" spans="1:4" ht="12.75">
      <c r="A15" s="92" t="s">
        <v>77</v>
      </c>
      <c r="B15" s="101"/>
      <c r="C15" s="101"/>
      <c r="D15" s="79"/>
    </row>
    <row r="16" spans="1:4" ht="12.75">
      <c r="A16" s="78" t="s">
        <v>7</v>
      </c>
      <c r="B16" s="101"/>
      <c r="C16" s="101" t="s">
        <v>7</v>
      </c>
      <c r="D16" s="79"/>
    </row>
    <row r="17" spans="1:4" ht="12.75">
      <c r="A17" s="78" t="s">
        <v>36</v>
      </c>
      <c r="B17" s="101"/>
      <c r="C17" s="101" t="s">
        <v>7</v>
      </c>
      <c r="D17" s="79">
        <f>+'ESTADO ACTIVIDAD FRA ECONOMI-6'!C70</f>
        <v>5053753</v>
      </c>
    </row>
    <row r="18" spans="1:4" ht="12.75">
      <c r="A18" s="92" t="s">
        <v>78</v>
      </c>
      <c r="B18" s="101"/>
      <c r="C18" s="101" t="s">
        <v>7</v>
      </c>
      <c r="D18" s="79"/>
    </row>
    <row r="19" spans="1:4" ht="12.75">
      <c r="A19" s="92" t="s">
        <v>79</v>
      </c>
      <c r="B19" s="101"/>
      <c r="C19" s="101" t="s">
        <v>7</v>
      </c>
      <c r="D19" s="79" t="s">
        <v>7</v>
      </c>
    </row>
    <row r="20" spans="1:4" ht="12.75">
      <c r="A20" s="78"/>
      <c r="B20" s="101"/>
      <c r="C20" s="101"/>
      <c r="D20" s="79"/>
    </row>
    <row r="21" spans="1:8" ht="12.75">
      <c r="A21" s="78" t="s">
        <v>348</v>
      </c>
      <c r="B21" s="101"/>
      <c r="C21" s="101"/>
      <c r="D21" s="79">
        <f>-' BALANCE GENERAL- 1 '!E55</f>
        <v>27506</v>
      </c>
      <c r="H21" s="5"/>
    </row>
    <row r="22" spans="1:4" ht="12.75">
      <c r="A22" s="78" t="s">
        <v>80</v>
      </c>
      <c r="B22" s="101"/>
      <c r="C22" s="101"/>
      <c r="D22" s="79">
        <f>-' BALANCE GENERAL- 1 '!E57-' BALANCE GENERAL- 1 '!E62-' BALANCE GENERAL- 1 '!E69-' BALANCE GENERAL- 1 '!E72</f>
        <v>-24369</v>
      </c>
    </row>
    <row r="23" spans="1:4" ht="12.75">
      <c r="A23" s="78" t="s">
        <v>7</v>
      </c>
      <c r="B23" s="101"/>
      <c r="C23" s="101"/>
      <c r="D23" s="79" t="s">
        <v>7</v>
      </c>
    </row>
    <row r="24" spans="1:4" ht="25.5">
      <c r="A24" s="92" t="s">
        <v>81</v>
      </c>
      <c r="B24" s="101"/>
      <c r="C24" s="101"/>
      <c r="D24" s="93">
        <f>+D17+D21+D22</f>
        <v>5056890</v>
      </c>
    </row>
    <row r="25" spans="1:4" ht="12.75">
      <c r="A25" s="78" t="s">
        <v>7</v>
      </c>
      <c r="B25" s="101"/>
      <c r="C25" s="101"/>
      <c r="D25" s="79" t="s">
        <v>7</v>
      </c>
    </row>
    <row r="26" spans="1:4" ht="12.75">
      <c r="A26" s="92" t="s">
        <v>82</v>
      </c>
      <c r="B26" s="101"/>
      <c r="C26" s="101"/>
      <c r="D26" s="79"/>
    </row>
    <row r="27" spans="1:4" ht="12.75">
      <c r="A27" s="78" t="s">
        <v>7</v>
      </c>
      <c r="B27" s="101"/>
      <c r="C27" s="101" t="s">
        <v>7</v>
      </c>
      <c r="D27" s="79"/>
    </row>
    <row r="28" spans="1:4" ht="12.75">
      <c r="A28" s="92" t="s">
        <v>83</v>
      </c>
      <c r="B28" s="101"/>
      <c r="C28" s="101" t="s">
        <v>7</v>
      </c>
      <c r="D28" s="79" t="s">
        <v>7</v>
      </c>
    </row>
    <row r="29" spans="1:4" ht="12.75">
      <c r="A29" s="78" t="s">
        <v>7</v>
      </c>
      <c r="B29" s="101"/>
      <c r="C29" s="101" t="s">
        <v>7</v>
      </c>
      <c r="D29" s="79"/>
    </row>
    <row r="30" spans="1:4" ht="12.75">
      <c r="A30" s="78" t="s">
        <v>349</v>
      </c>
      <c r="B30" s="101"/>
      <c r="C30" s="101"/>
      <c r="D30" s="79">
        <f>+' BALANCE GENERAL- 1 '!K56</f>
        <v>22950</v>
      </c>
    </row>
    <row r="31" spans="1:4" ht="12.75">
      <c r="A31" s="78" t="s">
        <v>350</v>
      </c>
      <c r="B31" s="101"/>
      <c r="C31" s="101"/>
      <c r="D31" s="79">
        <f>+' BALANCE GENERAL- 1 '!K57</f>
        <v>1826490</v>
      </c>
    </row>
    <row r="32" spans="1:4" ht="12.75">
      <c r="A32" s="102" t="s">
        <v>136</v>
      </c>
      <c r="B32" s="101"/>
      <c r="C32" s="101"/>
      <c r="D32" s="79">
        <f>+' BALANCE GENERAL- 1 '!K59</f>
        <v>51288</v>
      </c>
    </row>
    <row r="33" spans="1:4" ht="12.75">
      <c r="A33" s="78"/>
      <c r="B33" s="101"/>
      <c r="C33" s="101"/>
      <c r="D33" s="79"/>
    </row>
    <row r="34" spans="1:4" ht="12.75">
      <c r="A34" s="120" t="s">
        <v>84</v>
      </c>
      <c r="B34" s="101"/>
      <c r="C34" s="101"/>
      <c r="D34" s="79"/>
    </row>
    <row r="35" spans="1:8" ht="12.75">
      <c r="A35" s="121"/>
      <c r="B35" s="101"/>
      <c r="C35" s="101"/>
      <c r="D35" s="79"/>
      <c r="H35" s="5"/>
    </row>
    <row r="36" spans="1:4" ht="12.75">
      <c r="A36" s="122" t="s">
        <v>96</v>
      </c>
      <c r="B36" s="101"/>
      <c r="C36" s="101"/>
      <c r="D36" s="79">
        <f>-' BALANCE GENERAL- 1 '!E38</f>
        <v>968387</v>
      </c>
    </row>
    <row r="37" spans="1:4" ht="12.75">
      <c r="A37" s="122" t="s">
        <v>97</v>
      </c>
      <c r="B37" s="101"/>
      <c r="C37" s="101"/>
      <c r="D37" s="79">
        <f>-' BALANCE GENERAL- 1 '!E39</f>
        <v>3132</v>
      </c>
    </row>
    <row r="38" spans="1:4" ht="12.75">
      <c r="A38" s="122" t="s">
        <v>85</v>
      </c>
      <c r="B38" s="101"/>
      <c r="C38" s="101"/>
      <c r="D38" s="79">
        <f>-' BALANCE GENERAL- 1 '!E50-' BALANCE GENERAL- 1 '!E51-' BALANCE GENERAL- 1 '!E52</f>
        <v>143683</v>
      </c>
    </row>
    <row r="39" spans="1:4" ht="12.75">
      <c r="A39" s="122" t="s">
        <v>92</v>
      </c>
      <c r="B39" s="101"/>
      <c r="C39" s="101"/>
      <c r="D39" s="79">
        <f>-' BALANCE GENERAL- 1 '!E71</f>
        <v>227362</v>
      </c>
    </row>
    <row r="40" spans="1:4" ht="12.75">
      <c r="A40" s="122"/>
      <c r="B40" s="101"/>
      <c r="C40" s="101" t="s">
        <v>7</v>
      </c>
      <c r="D40" s="93" t="s">
        <v>7</v>
      </c>
    </row>
    <row r="41" spans="1:4" ht="12.75">
      <c r="A41" s="120" t="s">
        <v>88</v>
      </c>
      <c r="B41" s="101"/>
      <c r="C41" s="101" t="s">
        <v>7</v>
      </c>
      <c r="D41" s="93">
        <f>SUM(D24:D39)</f>
        <v>8300182</v>
      </c>
    </row>
    <row r="42" spans="1:4" ht="12.75">
      <c r="A42" s="121" t="s">
        <v>7</v>
      </c>
      <c r="B42" s="101" t="s">
        <v>7</v>
      </c>
      <c r="C42" s="101" t="s">
        <v>7</v>
      </c>
      <c r="D42" s="79" t="s">
        <v>7</v>
      </c>
    </row>
    <row r="43" spans="1:4" ht="12.75">
      <c r="A43" s="120" t="s">
        <v>89</v>
      </c>
      <c r="B43" s="101"/>
      <c r="C43" s="101"/>
      <c r="D43" s="79"/>
    </row>
    <row r="44" spans="1:4" ht="12.75">
      <c r="A44" s="121" t="s">
        <v>7</v>
      </c>
      <c r="B44" s="101"/>
      <c r="C44" s="101"/>
      <c r="D44" s="79" t="s">
        <v>7</v>
      </c>
    </row>
    <row r="45" spans="1:8" ht="12.75">
      <c r="A45" s="120" t="s">
        <v>90</v>
      </c>
      <c r="B45" s="101"/>
      <c r="C45" s="101"/>
      <c r="D45" s="94" t="s">
        <v>7</v>
      </c>
      <c r="H45" s="5"/>
    </row>
    <row r="46" spans="1:8" ht="12.75">
      <c r="A46" s="121" t="s">
        <v>7</v>
      </c>
      <c r="B46" s="101"/>
      <c r="C46" s="101"/>
      <c r="D46" s="94" t="s">
        <v>7</v>
      </c>
      <c r="H46" s="5"/>
    </row>
    <row r="47" spans="1:4" ht="12.75">
      <c r="A47" s="121" t="s">
        <v>116</v>
      </c>
      <c r="B47" s="101"/>
      <c r="C47" s="101"/>
      <c r="D47" s="94">
        <f>+' BALANCE GENERAL- 1 '!E35</f>
        <v>1780326</v>
      </c>
    </row>
    <row r="48" spans="1:4" ht="12.75">
      <c r="A48" s="122" t="s">
        <v>138</v>
      </c>
      <c r="B48" s="101"/>
      <c r="C48" s="101"/>
      <c r="D48" s="94">
        <f>+' BALANCE GENERAL- 1 '!E41</f>
        <v>66433</v>
      </c>
    </row>
    <row r="49" spans="1:4" ht="12.75">
      <c r="A49" s="122" t="s">
        <v>85</v>
      </c>
      <c r="B49" s="101"/>
      <c r="C49" s="101"/>
      <c r="D49" s="79">
        <f>+' BALANCE GENERAL- 1 '!E47+' BALANCE GENERAL- 1 '!E49</f>
        <v>620772</v>
      </c>
    </row>
    <row r="50" spans="1:4" ht="12.75">
      <c r="A50" s="122" t="s">
        <v>86</v>
      </c>
      <c r="B50" s="101"/>
      <c r="C50" s="101"/>
      <c r="D50" s="79">
        <f>+' BALANCE GENERAL- 1 '!E65</f>
        <v>2797</v>
      </c>
    </row>
    <row r="51" spans="1:4" ht="12.75">
      <c r="A51" s="122" t="s">
        <v>87</v>
      </c>
      <c r="B51" s="101"/>
      <c r="C51" s="101"/>
      <c r="D51" s="79">
        <f>+' BALANCE GENERAL- 1 '!E66</f>
        <v>21041</v>
      </c>
    </row>
    <row r="52" spans="1:4" ht="12.75">
      <c r="A52" s="122" t="s">
        <v>311</v>
      </c>
      <c r="B52" s="101"/>
      <c r="C52" s="101"/>
      <c r="D52" s="79">
        <f>+' BALANCE GENERAL- 1 '!E67</f>
        <v>3961</v>
      </c>
    </row>
    <row r="53" spans="1:4" ht="12.75">
      <c r="A53" s="122" t="s">
        <v>91</v>
      </c>
      <c r="B53" s="101"/>
      <c r="C53" s="101"/>
      <c r="D53" s="79">
        <f>+' BALANCE GENERAL- 1 '!E70</f>
        <v>43087</v>
      </c>
    </row>
    <row r="54" spans="1:4" ht="12.75">
      <c r="A54" s="122" t="s">
        <v>247</v>
      </c>
      <c r="B54" s="101"/>
      <c r="C54" s="101"/>
      <c r="D54" s="79">
        <f>+' BALANCE GENERAL- 1 '!E73</f>
        <v>22950</v>
      </c>
    </row>
    <row r="55" spans="1:4" ht="12.75">
      <c r="A55" s="121" t="s">
        <v>7</v>
      </c>
      <c r="B55" s="101"/>
      <c r="C55" s="101"/>
      <c r="D55" s="94" t="s">
        <v>7</v>
      </c>
    </row>
    <row r="56" spans="1:4" ht="12.75">
      <c r="A56" s="120" t="s">
        <v>351</v>
      </c>
      <c r="B56" s="101"/>
      <c r="C56" s="101"/>
      <c r="D56" s="94">
        <v>0</v>
      </c>
    </row>
    <row r="57" spans="1:4" ht="12.75">
      <c r="A57" s="120"/>
      <c r="B57" s="101"/>
      <c r="C57" s="101"/>
      <c r="D57" s="94"/>
    </row>
    <row r="58" spans="1:4" ht="12.75">
      <c r="A58" s="122" t="s">
        <v>121</v>
      </c>
      <c r="B58" s="101"/>
      <c r="C58" s="101"/>
      <c r="D58" s="94">
        <f>1668701+48060+299472+2</f>
        <v>2016235</v>
      </c>
    </row>
    <row r="59" spans="1:4" ht="12.75">
      <c r="A59" s="122"/>
      <c r="B59" s="101"/>
      <c r="C59" s="101"/>
      <c r="D59" s="94" t="s">
        <v>7</v>
      </c>
    </row>
    <row r="60" spans="1:4" ht="12.75">
      <c r="A60" s="120" t="s">
        <v>93</v>
      </c>
      <c r="B60" s="101"/>
      <c r="C60" s="101"/>
      <c r="D60" s="93">
        <f>SUM(D47:D58)</f>
        <v>4577602</v>
      </c>
    </row>
    <row r="61" spans="1:6" ht="12.75">
      <c r="A61" s="120" t="s">
        <v>160</v>
      </c>
      <c r="B61" s="101"/>
      <c r="C61" s="101"/>
      <c r="D61" s="93">
        <f>+D41-D60</f>
        <v>3722580</v>
      </c>
      <c r="F61" s="5"/>
    </row>
    <row r="62" spans="1:8" ht="12.75">
      <c r="A62" s="8" t="s">
        <v>7</v>
      </c>
      <c r="C62" t="s">
        <v>7</v>
      </c>
      <c r="D62" s="28" t="s">
        <v>7</v>
      </c>
      <c r="H62" s="5"/>
    </row>
    <row r="63" spans="1:4" ht="12.75">
      <c r="A63" s="8"/>
      <c r="D63" s="5" t="s">
        <v>7</v>
      </c>
    </row>
    <row r="64" spans="1:4" ht="12.75">
      <c r="A64" s="8"/>
      <c r="D64" s="5" t="s">
        <v>7</v>
      </c>
    </row>
    <row r="65" ht="12.75">
      <c r="A65" s="8"/>
    </row>
    <row r="66" spans="1:3" ht="12.75">
      <c r="A66" s="60" t="s">
        <v>70</v>
      </c>
      <c r="B66" s="59" t="s">
        <v>355</v>
      </c>
      <c r="C66" s="59"/>
    </row>
    <row r="67" spans="1:4" ht="12.75">
      <c r="A67" s="1" t="s">
        <v>71</v>
      </c>
      <c r="B67" s="149" t="s">
        <v>356</v>
      </c>
      <c r="C67" s="149"/>
      <c r="D67" s="149"/>
    </row>
    <row r="68" spans="1:4" ht="12.75">
      <c r="A68" s="1"/>
      <c r="B68" s="149" t="s">
        <v>357</v>
      </c>
      <c r="C68" s="149"/>
      <c r="D68" s="149"/>
    </row>
    <row r="69" spans="1:4" ht="12.75">
      <c r="A69" s="145"/>
      <c r="B69" s="145"/>
      <c r="C69" s="145"/>
      <c r="D69" s="145"/>
    </row>
    <row r="70" spans="1:5" ht="12.75">
      <c r="A70" s="145"/>
      <c r="B70" s="145"/>
      <c r="C70" s="145"/>
      <c r="D70" s="145"/>
      <c r="E70" s="1"/>
    </row>
    <row r="71" spans="1:5" ht="12.75">
      <c r="A71" s="150" t="s">
        <v>352</v>
      </c>
      <c r="B71" s="150"/>
      <c r="C71" s="150"/>
      <c r="D71" s="150"/>
      <c r="E71" s="91"/>
    </row>
    <row r="72" spans="1:5" ht="12.75">
      <c r="A72" s="150" t="s">
        <v>353</v>
      </c>
      <c r="B72" s="150"/>
      <c r="C72" s="150"/>
      <c r="D72" s="150"/>
      <c r="E72" s="91"/>
    </row>
    <row r="73" spans="1:5" ht="12.75">
      <c r="A73" s="149" t="s">
        <v>354</v>
      </c>
      <c r="B73" s="149"/>
      <c r="C73" s="149"/>
      <c r="D73" s="149"/>
      <c r="E73" s="59"/>
    </row>
    <row r="74" spans="1:5" ht="12.75">
      <c r="A74" s="149" t="s">
        <v>358</v>
      </c>
      <c r="B74" s="149"/>
      <c r="C74" s="149"/>
      <c r="D74" s="149"/>
      <c r="E74" s="3"/>
    </row>
  </sheetData>
  <sheetProtection/>
  <mergeCells count="12">
    <mergeCell ref="A74:D74"/>
    <mergeCell ref="A71:D71"/>
    <mergeCell ref="A72:D72"/>
    <mergeCell ref="A73:D73"/>
    <mergeCell ref="A69:D69"/>
    <mergeCell ref="A70:D70"/>
    <mergeCell ref="A3:D3"/>
    <mergeCell ref="A4:D4"/>
    <mergeCell ref="A5:D5"/>
    <mergeCell ref="A6:D6"/>
    <mergeCell ref="B67:D67"/>
    <mergeCell ref="B68:D68"/>
  </mergeCells>
  <printOptions/>
  <pageMargins left="1.5748031496062993" right="0.7874015748031497" top="0.1968503937007874" bottom="0" header="0" footer="0"/>
  <pageSetup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0"/>
  <sheetViews>
    <sheetView zoomScale="75" zoomScaleNormal="75" zoomScalePageLayoutView="0" workbookViewId="0" topLeftCell="A74">
      <selection activeCell="G117" sqref="G117"/>
    </sheetView>
  </sheetViews>
  <sheetFormatPr defaultColWidth="11.421875" defaultRowHeight="12.75"/>
  <cols>
    <col min="1" max="1" width="63.00390625" style="0" customWidth="1"/>
    <col min="2" max="2" width="18.140625" style="0" customWidth="1"/>
    <col min="3" max="3" width="19.57421875" style="0" customWidth="1"/>
  </cols>
  <sheetData>
    <row r="1" spans="1:4" ht="12.75" hidden="1">
      <c r="A1" s="145" t="s">
        <v>73</v>
      </c>
      <c r="B1" s="145"/>
      <c r="C1" s="145"/>
      <c r="D1" s="145"/>
    </row>
    <row r="2" spans="1:4" ht="12.75" hidden="1">
      <c r="A2" s="145" t="s">
        <v>74</v>
      </c>
      <c r="B2" s="145"/>
      <c r="C2" s="145"/>
      <c r="D2" s="145"/>
    </row>
    <row r="3" spans="1:4" ht="12.75" hidden="1">
      <c r="A3" s="145" t="s">
        <v>166</v>
      </c>
      <c r="B3" s="145"/>
      <c r="C3" s="145"/>
      <c r="D3" s="145"/>
    </row>
    <row r="4" spans="1:4" ht="12.75" hidden="1">
      <c r="A4" s="145" t="s">
        <v>125</v>
      </c>
      <c r="B4" s="145"/>
      <c r="C4" s="145"/>
      <c r="D4" s="145"/>
    </row>
    <row r="5" ht="12.75" hidden="1">
      <c r="A5" t="s">
        <v>7</v>
      </c>
    </row>
    <row r="6" ht="12.75" hidden="1">
      <c r="A6" s="60" t="s">
        <v>75</v>
      </c>
    </row>
    <row r="7" ht="12.75" hidden="1">
      <c r="A7" s="8"/>
    </row>
    <row r="8" spans="1:4" ht="12.75" hidden="1">
      <c r="A8" s="8" t="s">
        <v>159</v>
      </c>
      <c r="C8" s="5">
        <f>+' BALANCE GENERAL- 1 '!D12-' BALANCE GENERAL- 1 '!J12</f>
        <v>18798858</v>
      </c>
      <c r="D8" t="s">
        <v>7</v>
      </c>
    </row>
    <row r="9" spans="1:4" ht="12.75" hidden="1">
      <c r="A9" s="8" t="s">
        <v>167</v>
      </c>
      <c r="C9" s="5">
        <f>+' BALANCE GENERAL- 1 '!C12-' BALANCE GENERAL- 1 '!I12</f>
        <v>22521438</v>
      </c>
      <c r="D9" t="s">
        <v>7</v>
      </c>
    </row>
    <row r="10" spans="1:3" ht="12.75" hidden="1">
      <c r="A10" s="8"/>
      <c r="C10" s="5"/>
    </row>
    <row r="11" spans="1:4" ht="12.75" hidden="1">
      <c r="A11" s="60" t="s">
        <v>76</v>
      </c>
      <c r="C11" s="6">
        <f>+C9-C8</f>
        <v>3722580</v>
      </c>
      <c r="D11" t="s">
        <v>7</v>
      </c>
    </row>
    <row r="12" spans="1:3" ht="12.75" hidden="1">
      <c r="A12" s="8" t="s">
        <v>7</v>
      </c>
      <c r="C12" s="5"/>
    </row>
    <row r="13" spans="1:3" ht="12.75" hidden="1">
      <c r="A13" s="60" t="s">
        <v>77</v>
      </c>
      <c r="C13" s="5"/>
    </row>
    <row r="14" spans="1:3" ht="12.75" hidden="1">
      <c r="A14" s="8" t="s">
        <v>7</v>
      </c>
      <c r="C14" s="5"/>
    </row>
    <row r="15" spans="1:3" ht="12.75" hidden="1">
      <c r="A15" s="8" t="s">
        <v>36</v>
      </c>
      <c r="C15" s="5">
        <f>+'ESTADO ACTIVIDAD FRA ECONOMI-6'!C70</f>
        <v>5053753</v>
      </c>
    </row>
    <row r="16" spans="1:3" ht="12.75" hidden="1">
      <c r="A16" s="60" t="s">
        <v>78</v>
      </c>
      <c r="C16" s="5"/>
    </row>
    <row r="17" spans="1:3" ht="12.75" hidden="1">
      <c r="A17" s="60" t="s">
        <v>79</v>
      </c>
      <c r="C17" s="5" t="s">
        <v>7</v>
      </c>
    </row>
    <row r="18" spans="1:3" ht="12.75" hidden="1">
      <c r="A18" s="8"/>
      <c r="C18" s="5"/>
    </row>
    <row r="19" spans="1:3" ht="12.75" hidden="1">
      <c r="A19" s="8" t="s">
        <v>110</v>
      </c>
      <c r="C19" s="5">
        <f>-' BALANCE GENERAL- 1 '!E55</f>
        <v>27506</v>
      </c>
    </row>
    <row r="20" spans="1:4" ht="12.75" hidden="1">
      <c r="A20" s="8" t="s">
        <v>80</v>
      </c>
      <c r="C20" s="5">
        <f>-' BALANCE GENERAL- 1 '!E62-' BALANCE GENERAL- 1 '!E72</f>
        <v>-79621</v>
      </c>
      <c r="D20" t="s">
        <v>7</v>
      </c>
    </row>
    <row r="21" spans="1:4" ht="12.75" hidden="1">
      <c r="A21" s="8" t="s">
        <v>7</v>
      </c>
      <c r="C21" s="5" t="s">
        <v>7</v>
      </c>
      <c r="D21" t="s">
        <v>7</v>
      </c>
    </row>
    <row r="22" spans="1:4" ht="25.5" hidden="1">
      <c r="A22" s="60" t="s">
        <v>81</v>
      </c>
      <c r="C22" s="6">
        <f>+C15+C19+C20</f>
        <v>5001638</v>
      </c>
      <c r="D22" t="s">
        <v>7</v>
      </c>
    </row>
    <row r="23" spans="1:3" ht="12.75" hidden="1">
      <c r="A23" s="8" t="s">
        <v>7</v>
      </c>
      <c r="C23" s="5" t="s">
        <v>7</v>
      </c>
    </row>
    <row r="24" spans="1:3" ht="12.75" hidden="1">
      <c r="A24" s="60" t="s">
        <v>82</v>
      </c>
      <c r="C24" s="5"/>
    </row>
    <row r="25" spans="1:3" ht="12.75" hidden="1">
      <c r="A25" s="8" t="s">
        <v>7</v>
      </c>
      <c r="C25" s="5"/>
    </row>
    <row r="26" spans="1:3" ht="12.75" hidden="1">
      <c r="A26" s="60" t="s">
        <v>83</v>
      </c>
      <c r="C26" s="5" t="s">
        <v>7</v>
      </c>
    </row>
    <row r="27" spans="1:3" ht="12.75" hidden="1">
      <c r="A27" s="8" t="s">
        <v>7</v>
      </c>
      <c r="C27" s="5"/>
    </row>
    <row r="28" spans="1:3" ht="12.75" hidden="1">
      <c r="A28" s="8" t="s">
        <v>121</v>
      </c>
      <c r="C28" s="5">
        <f>+' BALANCE GENERAL- 1 '!K52</f>
        <v>3552927</v>
      </c>
    </row>
    <row r="29" spans="1:3" ht="12.75" hidden="1">
      <c r="A29" s="8" t="s">
        <v>145</v>
      </c>
      <c r="C29" s="5">
        <f>+' BALANCE GENERAL- 1 '!K55</f>
        <v>0</v>
      </c>
    </row>
    <row r="30" spans="1:3" ht="12.75" hidden="1">
      <c r="A30" s="8" t="s">
        <v>168</v>
      </c>
      <c r="C30" s="5">
        <f>+' BALANCE GENERAL- 1 '!K57</f>
        <v>1826490</v>
      </c>
    </row>
    <row r="31" spans="1:3" ht="12.75" hidden="1">
      <c r="A31" s="8" t="s">
        <v>169</v>
      </c>
      <c r="C31" s="5">
        <f>+' BALANCE GENERAL- 1 '!K59</f>
        <v>51288</v>
      </c>
    </row>
    <row r="32" spans="1:3" ht="12.75" hidden="1">
      <c r="A32" s="8"/>
      <c r="C32" s="5"/>
    </row>
    <row r="33" spans="1:3" ht="12.75" hidden="1">
      <c r="A33" s="60" t="s">
        <v>84</v>
      </c>
      <c r="C33" s="5" t="s">
        <v>7</v>
      </c>
    </row>
    <row r="34" spans="1:3" ht="12.75" hidden="1">
      <c r="A34" s="8"/>
      <c r="C34" s="5"/>
    </row>
    <row r="35" spans="1:3" ht="12.75" hidden="1">
      <c r="A35" s="8" t="s">
        <v>87</v>
      </c>
      <c r="C35" s="5">
        <f>-' BALANCE GENERAL- 1 '!E66</f>
        <v>-21041</v>
      </c>
    </row>
    <row r="36" spans="1:4" ht="12.75" hidden="1">
      <c r="A36" s="8" t="s">
        <v>86</v>
      </c>
      <c r="C36" s="5">
        <f>-' BALANCE GENERAL- 1 '!E65</f>
        <v>-2797</v>
      </c>
      <c r="D36" s="5"/>
    </row>
    <row r="37" spans="1:3" ht="12.75" hidden="1">
      <c r="A37" s="8"/>
      <c r="C37" s="5"/>
    </row>
    <row r="38" spans="1:3" ht="12.75" hidden="1">
      <c r="A38" s="60" t="s">
        <v>88</v>
      </c>
      <c r="C38" s="6">
        <f>SUM(C22:C36)</f>
        <v>10408505</v>
      </c>
    </row>
    <row r="39" spans="1:3" ht="12.75" hidden="1">
      <c r="A39" s="8" t="s">
        <v>7</v>
      </c>
      <c r="C39" s="5"/>
    </row>
    <row r="40" spans="1:3" ht="12.75" hidden="1">
      <c r="A40" s="60" t="s">
        <v>89</v>
      </c>
      <c r="C40" s="5"/>
    </row>
    <row r="41" spans="1:3" ht="12.75" hidden="1">
      <c r="A41" s="8" t="s">
        <v>7</v>
      </c>
      <c r="B41" t="s">
        <v>7</v>
      </c>
      <c r="C41" s="5" t="s">
        <v>7</v>
      </c>
    </row>
    <row r="42" spans="1:3" ht="12.75" hidden="1">
      <c r="A42" s="60" t="s">
        <v>90</v>
      </c>
      <c r="C42" s="5"/>
    </row>
    <row r="43" spans="1:3" ht="12.75" hidden="1">
      <c r="A43" s="8" t="s">
        <v>7</v>
      </c>
      <c r="C43" s="5" t="s">
        <v>7</v>
      </c>
    </row>
    <row r="44" spans="1:3" ht="12.75" hidden="1">
      <c r="A44" s="8" t="s">
        <v>116</v>
      </c>
      <c r="C44" s="5">
        <f>+' BALANCE GENERAL- 1 '!E33</f>
        <v>1780326</v>
      </c>
    </row>
    <row r="45" spans="1:3" ht="12.75" hidden="1">
      <c r="A45" s="8" t="s">
        <v>96</v>
      </c>
      <c r="C45" s="5">
        <f>+' BALANCE GENERAL- 1 '!E38</f>
        <v>-968387</v>
      </c>
    </row>
    <row r="46" spans="1:3" ht="12.75" hidden="1">
      <c r="A46" s="8" t="s">
        <v>117</v>
      </c>
      <c r="C46" s="5">
        <f>+' BALANCE GENERAL- 1 '!E40</f>
        <v>0</v>
      </c>
    </row>
    <row r="47" spans="1:3" ht="12.75" hidden="1">
      <c r="A47" s="8" t="s">
        <v>138</v>
      </c>
      <c r="C47" s="5">
        <f>+' BALANCE GENERAL- 1 '!E41</f>
        <v>66433</v>
      </c>
    </row>
    <row r="48" spans="1:4" ht="12.75" hidden="1">
      <c r="A48" s="8" t="s">
        <v>85</v>
      </c>
      <c r="C48" s="5">
        <f>+' BALANCE GENERAL- 1 '!E43-' BALANCE GENERAL- 1 '!E55</f>
        <v>435395</v>
      </c>
      <c r="D48" t="s">
        <v>7</v>
      </c>
    </row>
    <row r="49" spans="1:3" ht="12.75" hidden="1">
      <c r="A49" s="8" t="s">
        <v>134</v>
      </c>
      <c r="C49" s="5">
        <f>+' BALANCE GENERAL- 1 '!E61</f>
        <v>0</v>
      </c>
    </row>
    <row r="50" spans="1:3" ht="12.75" hidden="1">
      <c r="A50" s="8" t="s">
        <v>170</v>
      </c>
      <c r="C50" s="5">
        <f>+' BALANCE GENERAL- 1 '!E67</f>
        <v>3961</v>
      </c>
    </row>
    <row r="51" spans="1:3" ht="12.75" hidden="1">
      <c r="A51" s="8" t="s">
        <v>91</v>
      </c>
      <c r="C51" s="5">
        <f>+' BALANCE GENERAL- 1 '!E70</f>
        <v>43087</v>
      </c>
    </row>
    <row r="52" spans="1:3" ht="12.75" hidden="1">
      <c r="A52" s="8" t="s">
        <v>92</v>
      </c>
      <c r="C52" s="5">
        <f>+' BALANCE GENERAL- 1 '!E71</f>
        <v>-227362</v>
      </c>
    </row>
    <row r="53" spans="1:3" ht="12.75" hidden="1">
      <c r="A53" s="8" t="s">
        <v>7</v>
      </c>
      <c r="C53" s="5" t="s">
        <v>7</v>
      </c>
    </row>
    <row r="54" spans="1:3" ht="12.75" hidden="1">
      <c r="A54" s="60" t="s">
        <v>135</v>
      </c>
      <c r="C54" s="5"/>
    </row>
    <row r="55" spans="1:3" ht="12.75" hidden="1">
      <c r="A55" s="8"/>
      <c r="C55" s="5"/>
    </row>
    <row r="56" spans="1:3" ht="12.75" hidden="1">
      <c r="A56" s="8" t="s">
        <v>171</v>
      </c>
      <c r="C56" s="5">
        <v>5349250</v>
      </c>
    </row>
    <row r="57" spans="1:3" ht="12.75" hidden="1">
      <c r="A57" s="8"/>
      <c r="C57" s="5"/>
    </row>
    <row r="58" spans="1:4" ht="12.75" hidden="1">
      <c r="A58" s="60" t="s">
        <v>93</v>
      </c>
      <c r="C58" s="6">
        <f>SUM(C44:C56)</f>
        <v>6482703</v>
      </c>
      <c r="D58" t="s">
        <v>7</v>
      </c>
    </row>
    <row r="59" spans="1:4" ht="12.75" hidden="1">
      <c r="A59" s="60" t="s">
        <v>160</v>
      </c>
      <c r="C59" s="6">
        <f>+C38-C58</f>
        <v>3925802</v>
      </c>
      <c r="D59" s="5" t="s">
        <v>7</v>
      </c>
    </row>
    <row r="60" spans="1:3" ht="12.75" hidden="1">
      <c r="A60" s="8" t="s">
        <v>7</v>
      </c>
      <c r="C60" s="5" t="s">
        <v>7</v>
      </c>
    </row>
    <row r="61" spans="1:3" ht="12.75" hidden="1">
      <c r="A61" s="8"/>
      <c r="C61" t="s">
        <v>106</v>
      </c>
    </row>
    <row r="62" spans="1:3" ht="12.75" hidden="1">
      <c r="A62" s="8"/>
      <c r="C62" t="s">
        <v>7</v>
      </c>
    </row>
    <row r="63" ht="12.75" hidden="1">
      <c r="A63" s="8"/>
    </row>
    <row r="64" spans="1:3" ht="12.75" hidden="1">
      <c r="A64" s="60" t="s">
        <v>70</v>
      </c>
      <c r="B64" s="1"/>
      <c r="C64" s="59"/>
    </row>
    <row r="65" spans="1:3" ht="12.75" hidden="1">
      <c r="A65" s="1" t="s">
        <v>71</v>
      </c>
      <c r="B65" s="1"/>
      <c r="C65" s="1" t="s">
        <v>7</v>
      </c>
    </row>
    <row r="66" spans="1:3" ht="12.75" hidden="1">
      <c r="A66" s="1"/>
      <c r="B66" s="1"/>
      <c r="C66" s="1" t="s">
        <v>7</v>
      </c>
    </row>
    <row r="67" spans="1:4" ht="12.75" hidden="1">
      <c r="A67" s="1"/>
      <c r="B67" s="1"/>
      <c r="C67" s="1"/>
      <c r="D67" s="1"/>
    </row>
    <row r="68" spans="1:4" ht="12.75" hidden="1">
      <c r="A68" s="151" t="s">
        <v>204</v>
      </c>
      <c r="B68" s="151"/>
      <c r="C68" s="151"/>
      <c r="D68" s="151"/>
    </row>
    <row r="69" spans="1:4" ht="12.75" hidden="1">
      <c r="A69" s="151" t="s">
        <v>205</v>
      </c>
      <c r="B69" s="151"/>
      <c r="C69" s="151"/>
      <c r="D69" s="151"/>
    </row>
    <row r="70" spans="1:4" ht="12.75" hidden="1">
      <c r="A70" s="4" t="s">
        <v>212</v>
      </c>
      <c r="B70" s="151" t="s">
        <v>7</v>
      </c>
      <c r="C70" s="151"/>
      <c r="D70" s="151"/>
    </row>
    <row r="71" spans="1:4" ht="12.75" hidden="1">
      <c r="A71" s="4" t="s">
        <v>213</v>
      </c>
      <c r="B71" s="3" t="s">
        <v>7</v>
      </c>
      <c r="C71" s="3"/>
      <c r="D71" s="3"/>
    </row>
    <row r="72" ht="12.75" hidden="1"/>
    <row r="73" ht="12.75" hidden="1"/>
    <row r="75" spans="1:3" ht="15.75">
      <c r="A75" s="97" t="s">
        <v>359</v>
      </c>
      <c r="B75" s="97"/>
      <c r="C75" s="98"/>
    </row>
    <row r="76" spans="1:3" ht="15.75">
      <c r="A76" s="97" t="s">
        <v>240</v>
      </c>
      <c r="B76" s="97"/>
      <c r="C76" s="98"/>
    </row>
    <row r="77" spans="1:3" ht="15.75">
      <c r="A77" s="97" t="s">
        <v>314</v>
      </c>
      <c r="B77" s="97"/>
      <c r="C77" s="98"/>
    </row>
    <row r="78" spans="1:4" ht="15.75">
      <c r="A78" s="64" t="s">
        <v>239</v>
      </c>
      <c r="B78" s="64"/>
      <c r="C78" s="64"/>
      <c r="D78" s="59"/>
    </row>
    <row r="79" ht="13.5" thickBot="1"/>
    <row r="80" spans="1:3" ht="12.75">
      <c r="A80" s="99" t="s">
        <v>95</v>
      </c>
      <c r="B80" s="95"/>
      <c r="C80" s="96"/>
    </row>
    <row r="81" spans="1:3" ht="12.75">
      <c r="A81" s="49"/>
      <c r="B81" s="40"/>
      <c r="C81" s="82"/>
    </row>
    <row r="82" spans="1:3" ht="12.75">
      <c r="A82" s="49"/>
      <c r="B82" s="40"/>
      <c r="C82" s="82"/>
    </row>
    <row r="83" spans="1:3" ht="12.75">
      <c r="A83" s="79" t="s">
        <v>50</v>
      </c>
      <c r="B83" s="40"/>
      <c r="C83" s="79">
        <f>+' BALANCE GENERAL- 1 '!E15</f>
        <v>36098</v>
      </c>
    </row>
    <row r="84" spans="1:3" ht="12.75">
      <c r="A84" s="79" t="s">
        <v>51</v>
      </c>
      <c r="B84" s="40"/>
      <c r="C84" s="79">
        <f>+' BALANCE GENERAL- 1 '!E16</f>
        <v>2660864</v>
      </c>
    </row>
    <row r="85" spans="1:3" ht="12.75">
      <c r="A85" s="79" t="s">
        <v>116</v>
      </c>
      <c r="B85" s="40"/>
      <c r="C85" s="79">
        <f>+' BALANCE GENERAL- 1 '!E20</f>
        <v>1851462</v>
      </c>
    </row>
    <row r="86" spans="1:3" ht="12.75">
      <c r="A86" s="79" t="s">
        <v>97</v>
      </c>
      <c r="B86" s="40"/>
      <c r="C86" s="79">
        <f>+' BALANCE GENERAL- 1 '!E25</f>
        <v>391466</v>
      </c>
    </row>
    <row r="87" spans="1:3" ht="12.75">
      <c r="A87" s="94" t="s">
        <v>96</v>
      </c>
      <c r="B87" s="40"/>
      <c r="C87" s="79">
        <f>+' BALANCE GENERAL- 1 '!E24</f>
        <v>-281311</v>
      </c>
    </row>
    <row r="88" spans="1:3" ht="12.75">
      <c r="A88" s="94" t="s">
        <v>316</v>
      </c>
      <c r="B88" s="40"/>
      <c r="C88" s="79">
        <f>+' BALANCE GENERAL- 1 '!E29</f>
        <v>313648</v>
      </c>
    </row>
    <row r="89" spans="1:3" ht="12.75">
      <c r="A89" s="94" t="s">
        <v>98</v>
      </c>
      <c r="B89" s="40"/>
      <c r="C89" s="79">
        <f>+' BALANCE GENERAL- 1 '!E26</f>
        <v>-188884</v>
      </c>
    </row>
    <row r="90" spans="1:3" ht="12.75">
      <c r="A90" s="94" t="s">
        <v>315</v>
      </c>
      <c r="B90" s="40"/>
      <c r="C90" s="79">
        <f>+' BALANCE GENERAL- 1 '!E27</f>
        <v>-457991</v>
      </c>
    </row>
    <row r="91" spans="1:3" ht="12.75">
      <c r="A91" s="79" t="s">
        <v>7</v>
      </c>
      <c r="B91" s="40"/>
      <c r="C91" s="93" t="s">
        <v>7</v>
      </c>
    </row>
    <row r="92" spans="1:4" ht="12.75">
      <c r="A92" s="93" t="s">
        <v>99</v>
      </c>
      <c r="B92" s="40"/>
      <c r="C92" s="93">
        <f>SUM(C83:C91)</f>
        <v>4325352</v>
      </c>
      <c r="D92" s="7" t="s">
        <v>7</v>
      </c>
    </row>
    <row r="93" spans="1:4" ht="12.75">
      <c r="A93" s="79"/>
      <c r="B93" s="40"/>
      <c r="C93" s="79"/>
      <c r="D93" s="28" t="s">
        <v>7</v>
      </c>
    </row>
    <row r="94" spans="1:3" ht="12.75">
      <c r="A94" s="93" t="s">
        <v>100</v>
      </c>
      <c r="B94" s="40"/>
      <c r="C94" s="79" t="s">
        <v>7</v>
      </c>
    </row>
    <row r="95" spans="1:3" ht="12.75">
      <c r="A95" s="79" t="s">
        <v>7</v>
      </c>
      <c r="B95" s="40"/>
      <c r="C95" s="94" t="s">
        <v>7</v>
      </c>
    </row>
    <row r="96" spans="1:3" ht="12.75">
      <c r="A96" s="79" t="s">
        <v>101</v>
      </c>
      <c r="B96" s="40"/>
      <c r="C96" s="79">
        <f>+' BALANCE GENERAL- 1 '!K16</f>
        <v>320399</v>
      </c>
    </row>
    <row r="97" spans="1:3" ht="12.75">
      <c r="A97" s="79" t="s">
        <v>102</v>
      </c>
      <c r="B97" s="40"/>
      <c r="C97" s="79">
        <f>+' BALANCE GENERAL- 1 '!K18</f>
        <v>24181</v>
      </c>
    </row>
    <row r="98" spans="1:3" ht="12.75">
      <c r="A98" s="79" t="s">
        <v>360</v>
      </c>
      <c r="B98" s="40"/>
      <c r="C98" s="79">
        <f>+' BALANCE GENERAL- 1 '!K19</f>
        <v>15804</v>
      </c>
    </row>
    <row r="99" spans="1:3" ht="12.75">
      <c r="A99" s="79" t="s">
        <v>139</v>
      </c>
      <c r="B99" s="40"/>
      <c r="C99" s="79">
        <f>+' BALANCE GENERAL- 1 '!K21</f>
        <v>113993</v>
      </c>
    </row>
    <row r="100" spans="1:3" ht="12.75">
      <c r="A100" s="79" t="s">
        <v>103</v>
      </c>
      <c r="B100" s="40"/>
      <c r="C100" s="79">
        <f>+' BALANCE GENERAL- 1 '!K25</f>
        <v>29772</v>
      </c>
    </row>
    <row r="101" spans="1:3" ht="12.75">
      <c r="A101" s="79" t="s">
        <v>361</v>
      </c>
      <c r="B101" s="40"/>
      <c r="C101" s="79">
        <f>+' BALANCE GENERAL- 1 '!K28</f>
        <v>100000</v>
      </c>
    </row>
    <row r="102" spans="1:3" ht="12.75">
      <c r="A102" s="94" t="s">
        <v>244</v>
      </c>
      <c r="B102" s="40"/>
      <c r="C102" s="79">
        <f>+' BALANCE GENERAL- 1 '!K32</f>
        <v>-1377</v>
      </c>
    </row>
    <row r="103" spans="1:3" ht="12.75">
      <c r="A103" s="79" t="s">
        <v>7</v>
      </c>
      <c r="B103" s="40"/>
      <c r="C103" s="93" t="s">
        <v>7</v>
      </c>
    </row>
    <row r="104" spans="1:3" ht="12.75">
      <c r="A104" s="93" t="s">
        <v>104</v>
      </c>
      <c r="B104" s="40"/>
      <c r="C104" s="93">
        <f>SUM(C96:C103)</f>
        <v>602772</v>
      </c>
    </row>
    <row r="105" spans="1:3" ht="12.75">
      <c r="A105" s="79" t="s">
        <v>7</v>
      </c>
      <c r="B105" s="40"/>
      <c r="C105" s="93" t="s">
        <v>7</v>
      </c>
    </row>
    <row r="106" spans="1:3" ht="12.75">
      <c r="A106" s="93" t="s">
        <v>362</v>
      </c>
      <c r="B106" s="40"/>
      <c r="C106" s="119">
        <f>+C92-C104</f>
        <v>3722580</v>
      </c>
    </row>
    <row r="107" spans="1:3" ht="12.75">
      <c r="A107" t="s">
        <v>7</v>
      </c>
      <c r="C107" s="106" t="s">
        <v>7</v>
      </c>
    </row>
    <row r="108" ht="12.75">
      <c r="C108" t="s">
        <v>7</v>
      </c>
    </row>
    <row r="109" ht="12.75">
      <c r="C109" t="s">
        <v>7</v>
      </c>
    </row>
    <row r="112" spans="1:3" ht="12.75">
      <c r="A112" s="60" t="s">
        <v>70</v>
      </c>
      <c r="B112" s="145" t="s">
        <v>33</v>
      </c>
      <c r="C112" s="145"/>
    </row>
    <row r="113" spans="1:3" ht="12.75">
      <c r="A113" s="1" t="s">
        <v>71</v>
      </c>
      <c r="B113" s="145" t="s">
        <v>44</v>
      </c>
      <c r="C113" s="145"/>
    </row>
    <row r="114" spans="1:3" ht="12.75">
      <c r="A114" s="1"/>
      <c r="B114" s="145" t="s">
        <v>237</v>
      </c>
      <c r="C114" s="145"/>
    </row>
    <row r="115" spans="1:3" ht="12.75">
      <c r="A115" s="1"/>
      <c r="B115" s="1"/>
      <c r="C115" s="1"/>
    </row>
    <row r="116" spans="1:4" ht="12.75">
      <c r="A116" s="1"/>
      <c r="B116" s="1"/>
      <c r="C116" s="1"/>
      <c r="D116" s="1"/>
    </row>
    <row r="117" spans="1:4" ht="12.75">
      <c r="A117" s="63" t="s">
        <v>204</v>
      </c>
      <c r="B117" s="63"/>
      <c r="C117" s="63"/>
      <c r="D117" s="91"/>
    </row>
    <row r="118" spans="1:4" ht="12.75">
      <c r="A118" s="150" t="s">
        <v>363</v>
      </c>
      <c r="B118" s="150"/>
      <c r="C118" s="150"/>
      <c r="D118" s="91"/>
    </row>
    <row r="119" spans="1:4" ht="12.75">
      <c r="A119" s="149" t="s">
        <v>364</v>
      </c>
      <c r="B119" s="149"/>
      <c r="C119" s="149"/>
      <c r="D119" s="91"/>
    </row>
    <row r="120" spans="1:4" ht="12.75">
      <c r="A120" s="2" t="s">
        <v>365</v>
      </c>
      <c r="B120" s="2"/>
      <c r="C120" s="2"/>
      <c r="D120" s="59"/>
    </row>
    <row r="121" spans="1:3" ht="12.75">
      <c r="A121" s="100"/>
      <c r="B121" s="100"/>
      <c r="C121" s="100"/>
    </row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spans="1:2" ht="12.75" hidden="1">
      <c r="A139" s="1" t="s">
        <v>52</v>
      </c>
      <c r="B139" s="1"/>
    </row>
    <row r="140" spans="1:2" ht="12.75" hidden="1">
      <c r="A140" s="1" t="s">
        <v>53</v>
      </c>
      <c r="B140" s="1"/>
    </row>
    <row r="141" spans="1:2" ht="12.75" hidden="1">
      <c r="A141" s="1" t="s">
        <v>173</v>
      </c>
      <c r="B141" s="1"/>
    </row>
    <row r="142" spans="1:4" ht="12.75" hidden="1">
      <c r="A142" s="59" t="s">
        <v>127</v>
      </c>
      <c r="B142" s="59"/>
      <c r="C142" s="59"/>
      <c r="D142" s="59"/>
    </row>
    <row r="143" ht="12.75" hidden="1"/>
    <row r="144" ht="12.75" hidden="1">
      <c r="A144" s="60" t="s">
        <v>54</v>
      </c>
    </row>
    <row r="145" spans="1:4" ht="12.75" hidden="1">
      <c r="A145" s="8"/>
      <c r="C145" t="s">
        <v>7</v>
      </c>
      <c r="D145" t="s">
        <v>106</v>
      </c>
    </row>
    <row r="146" ht="12.75" hidden="1">
      <c r="A146" s="8"/>
    </row>
    <row r="147" spans="1:3" ht="12.75" hidden="1">
      <c r="A147" s="8" t="s">
        <v>36</v>
      </c>
      <c r="C147" s="5">
        <f>+'ESTADO ACTIVIDAD FRA ECONOMI-6'!C70</f>
        <v>5053753</v>
      </c>
    </row>
    <row r="148" ht="12.75" hidden="1">
      <c r="A148" s="8"/>
    </row>
    <row r="149" ht="12.75" hidden="1">
      <c r="A149" s="60" t="s">
        <v>55</v>
      </c>
    </row>
    <row r="150" spans="1:3" ht="12.75" hidden="1">
      <c r="A150" s="61" t="s">
        <v>7</v>
      </c>
      <c r="B150" s="5"/>
      <c r="C150" s="5"/>
    </row>
    <row r="151" spans="1:3" ht="12.75" hidden="1">
      <c r="A151" s="61"/>
      <c r="B151" s="5"/>
      <c r="C151" s="5"/>
    </row>
    <row r="152" spans="1:3" ht="12.75" hidden="1">
      <c r="A152" s="61" t="s">
        <v>113</v>
      </c>
      <c r="B152" s="5"/>
      <c r="C152" s="5" t="s">
        <v>7</v>
      </c>
    </row>
    <row r="153" spans="1:3" ht="12.75" hidden="1">
      <c r="A153" s="61" t="s">
        <v>56</v>
      </c>
      <c r="B153" s="5"/>
      <c r="C153" s="5"/>
    </row>
    <row r="154" spans="1:3" ht="12.75" hidden="1">
      <c r="A154" s="61" t="s">
        <v>7</v>
      </c>
      <c r="B154" s="5"/>
      <c r="C154" s="5"/>
    </row>
    <row r="155" spans="1:4" ht="12.75" hidden="1">
      <c r="A155" s="61" t="s">
        <v>7</v>
      </c>
      <c r="B155" s="5"/>
      <c r="C155" s="5" t="e">
        <f>SUM(#REF!)</f>
        <v>#REF!</v>
      </c>
      <c r="D155" t="s">
        <v>7</v>
      </c>
    </row>
    <row r="156" spans="1:3" ht="12.75" hidden="1">
      <c r="A156" s="62" t="s">
        <v>57</v>
      </c>
      <c r="B156" s="6"/>
      <c r="C156" s="5"/>
    </row>
    <row r="157" spans="1:3" ht="12.75" hidden="1">
      <c r="A157" s="62" t="s">
        <v>58</v>
      </c>
      <c r="B157" s="6"/>
      <c r="C157" s="6" t="e">
        <f>+C147+C155</f>
        <v>#REF!</v>
      </c>
    </row>
    <row r="158" spans="1:3" ht="12.75" hidden="1">
      <c r="A158" s="61"/>
      <c r="B158" s="5"/>
      <c r="C158" s="5"/>
    </row>
    <row r="159" spans="1:3" ht="12.75" hidden="1">
      <c r="A159" s="62" t="s">
        <v>161</v>
      </c>
      <c r="B159" s="5"/>
      <c r="C159" s="5"/>
    </row>
    <row r="160" spans="1:3" ht="12.75" hidden="1">
      <c r="A160" s="61"/>
      <c r="B160" s="5"/>
      <c r="C160" s="5"/>
    </row>
    <row r="161" spans="1:3" ht="12.75" hidden="1">
      <c r="A161" s="61" t="s">
        <v>174</v>
      </c>
      <c r="B161" s="5"/>
      <c r="C161" s="5"/>
    </row>
    <row r="162" spans="1:3" ht="12.75" hidden="1">
      <c r="A162" s="61" t="s">
        <v>175</v>
      </c>
      <c r="B162" s="5"/>
      <c r="C162" s="5" t="s">
        <v>7</v>
      </c>
    </row>
    <row r="163" spans="1:3" ht="12.75" hidden="1">
      <c r="A163" s="61" t="s">
        <v>176</v>
      </c>
      <c r="B163" s="5"/>
      <c r="C163" s="5"/>
    </row>
    <row r="164" spans="1:3" ht="12.75" hidden="1">
      <c r="A164" s="61" t="s">
        <v>140</v>
      </c>
      <c r="B164" s="5"/>
      <c r="C164" s="5"/>
    </row>
    <row r="165" spans="1:3" ht="12.75" hidden="1">
      <c r="A165" s="61" t="s">
        <v>177</v>
      </c>
      <c r="B165" s="5"/>
      <c r="C165" s="5"/>
    </row>
    <row r="166" spans="1:3" ht="12.75" hidden="1">
      <c r="A166" s="61" t="s">
        <v>141</v>
      </c>
      <c r="B166" s="5"/>
      <c r="C166" s="5"/>
    </row>
    <row r="167" spans="1:3" ht="12.75" hidden="1">
      <c r="A167" s="61" t="s">
        <v>178</v>
      </c>
      <c r="B167" s="5"/>
      <c r="C167" s="5"/>
    </row>
    <row r="168" spans="1:3" ht="25.5" hidden="1">
      <c r="A168" s="61" t="s">
        <v>179</v>
      </c>
      <c r="B168" s="5"/>
      <c r="C168" s="5"/>
    </row>
    <row r="169" spans="1:3" ht="12.75" hidden="1">
      <c r="A169" s="61" t="s">
        <v>180</v>
      </c>
      <c r="B169" s="5"/>
      <c r="C169" s="5"/>
    </row>
    <row r="170" spans="1:3" ht="12.75" hidden="1">
      <c r="A170" s="61" t="s">
        <v>181</v>
      </c>
      <c r="B170" s="5"/>
      <c r="C170" s="5"/>
    </row>
    <row r="171" spans="1:3" ht="12.75" hidden="1">
      <c r="A171" s="61" t="s">
        <v>182</v>
      </c>
      <c r="B171" s="5"/>
      <c r="C171" s="5"/>
    </row>
    <row r="172" spans="1:3" ht="12.75" hidden="1">
      <c r="A172" s="61" t="s">
        <v>162</v>
      </c>
      <c r="B172" s="5"/>
      <c r="C172" s="5"/>
    </row>
    <row r="173" spans="1:3" ht="12.75" hidden="1">
      <c r="A173" s="61" t="s">
        <v>183</v>
      </c>
      <c r="B173" s="5"/>
      <c r="C173" s="5"/>
    </row>
    <row r="174" spans="1:3" ht="12.75" hidden="1">
      <c r="A174" s="61" t="s">
        <v>184</v>
      </c>
      <c r="B174" s="5"/>
      <c r="C174" s="5"/>
    </row>
    <row r="175" spans="1:3" ht="12.75" hidden="1">
      <c r="A175" s="61" t="s">
        <v>185</v>
      </c>
      <c r="B175" s="5"/>
      <c r="C175" s="5"/>
    </row>
    <row r="176" spans="1:3" ht="12.75" hidden="1">
      <c r="A176" s="61"/>
      <c r="B176" s="5"/>
      <c r="C176" s="5"/>
    </row>
    <row r="177" spans="1:3" ht="12.75" hidden="1">
      <c r="A177" s="62" t="s">
        <v>59</v>
      </c>
      <c r="B177" s="5"/>
      <c r="C177" s="6" t="e">
        <f>SUM(#REF!)</f>
        <v>#REF!</v>
      </c>
    </row>
    <row r="178" spans="1:3" ht="12.75" hidden="1">
      <c r="A178" s="61"/>
      <c r="B178" s="5"/>
      <c r="C178" s="5"/>
    </row>
    <row r="179" spans="1:3" ht="12.75" hidden="1">
      <c r="A179" s="62" t="s">
        <v>60</v>
      </c>
      <c r="B179" s="5"/>
      <c r="C179" s="5"/>
    </row>
    <row r="180" spans="1:3" ht="12.75" hidden="1">
      <c r="A180" s="61"/>
      <c r="B180" s="5"/>
      <c r="C180" s="5"/>
    </row>
    <row r="181" spans="1:3" ht="12.75" hidden="1">
      <c r="A181" s="61" t="s">
        <v>142</v>
      </c>
      <c r="B181" s="5"/>
      <c r="C181" s="5"/>
    </row>
    <row r="182" spans="1:3" ht="12.75" hidden="1">
      <c r="A182" s="61" t="s">
        <v>143</v>
      </c>
      <c r="B182" s="5"/>
      <c r="C182" s="5"/>
    </row>
    <row r="183" spans="1:3" ht="12.75" hidden="1">
      <c r="A183" s="61" t="s">
        <v>186</v>
      </c>
      <c r="B183" s="5"/>
      <c r="C183" s="5"/>
    </row>
    <row r="184" spans="1:3" ht="12.75" hidden="1">
      <c r="A184" s="61" t="s">
        <v>122</v>
      </c>
      <c r="B184" s="5"/>
      <c r="C184" s="5"/>
    </row>
    <row r="185" spans="1:3" ht="12.75" hidden="1">
      <c r="A185" s="61" t="s">
        <v>68</v>
      </c>
      <c r="B185" s="5"/>
      <c r="C185" s="5"/>
    </row>
    <row r="186" spans="1:3" ht="12.75" hidden="1">
      <c r="A186" s="61" t="s">
        <v>187</v>
      </c>
      <c r="B186" s="5"/>
      <c r="C186" s="5"/>
    </row>
    <row r="187" spans="1:3" ht="12.75" hidden="1">
      <c r="A187" s="61" t="s">
        <v>188</v>
      </c>
      <c r="B187" s="5"/>
      <c r="C187" s="5"/>
    </row>
    <row r="188" spans="1:3" ht="12.75" hidden="1">
      <c r="A188" s="61" t="s">
        <v>189</v>
      </c>
      <c r="B188" s="5"/>
      <c r="C188" s="5"/>
    </row>
    <row r="189" spans="1:3" ht="12.75" hidden="1">
      <c r="A189" s="61" t="s">
        <v>144</v>
      </c>
      <c r="B189" s="5"/>
      <c r="C189" s="5"/>
    </row>
    <row r="190" spans="1:3" ht="12.75" hidden="1">
      <c r="A190" s="61" t="s">
        <v>7</v>
      </c>
      <c r="B190" s="5"/>
      <c r="C190" s="5"/>
    </row>
    <row r="191" spans="1:3" ht="12.75" hidden="1">
      <c r="A191" s="61"/>
      <c r="B191" s="5"/>
      <c r="C191" s="5"/>
    </row>
    <row r="192" spans="1:3" ht="12.75" hidden="1">
      <c r="A192" s="62" t="s">
        <v>61</v>
      </c>
      <c r="B192" s="6"/>
      <c r="C192" s="5"/>
    </row>
    <row r="193" spans="1:4" ht="12.75" hidden="1">
      <c r="A193" s="62" t="s">
        <v>62</v>
      </c>
      <c r="B193" s="6"/>
      <c r="C193" s="6" t="e">
        <f>SUM(#REF!)</f>
        <v>#REF!</v>
      </c>
      <c r="D193" s="5"/>
    </row>
    <row r="194" spans="1:4" ht="12.75" hidden="1">
      <c r="A194" s="61"/>
      <c r="B194" s="5"/>
      <c r="C194" s="5"/>
      <c r="D194" s="5"/>
    </row>
    <row r="195" spans="1:4" ht="12.75" hidden="1">
      <c r="A195" s="62" t="s">
        <v>63</v>
      </c>
      <c r="B195" s="5"/>
      <c r="C195" s="5"/>
      <c r="D195" s="5"/>
    </row>
    <row r="196" spans="1:4" ht="12.75" hidden="1">
      <c r="A196" s="61"/>
      <c r="B196" s="5"/>
      <c r="C196" s="5"/>
      <c r="D196" s="5"/>
    </row>
    <row r="197" spans="1:4" ht="12.75" hidden="1">
      <c r="A197" s="61" t="s">
        <v>120</v>
      </c>
      <c r="B197" s="5"/>
      <c r="C197" s="5"/>
      <c r="D197" s="5"/>
    </row>
    <row r="198" spans="1:4" ht="12.75" hidden="1">
      <c r="A198" s="61" t="s">
        <v>146</v>
      </c>
      <c r="B198" s="5"/>
      <c r="C198" s="5"/>
      <c r="D198" s="5"/>
    </row>
    <row r="199" spans="1:4" ht="12.75" hidden="1">
      <c r="A199" s="61" t="s">
        <v>190</v>
      </c>
      <c r="B199" s="5"/>
      <c r="C199" s="5"/>
      <c r="D199" s="5"/>
    </row>
    <row r="200" spans="1:4" ht="12.75" hidden="1">
      <c r="A200" s="61" t="s">
        <v>191</v>
      </c>
      <c r="B200" s="5"/>
      <c r="C200" s="5"/>
      <c r="D200" s="5"/>
    </row>
    <row r="201" spans="1:4" ht="12.75" hidden="1">
      <c r="A201" s="61" t="s">
        <v>192</v>
      </c>
      <c r="B201" s="5"/>
      <c r="C201" s="5"/>
      <c r="D201" s="5"/>
    </row>
    <row r="202" spans="1:4" ht="12.75" hidden="1">
      <c r="A202" s="61" t="s">
        <v>7</v>
      </c>
      <c r="B202" s="5" t="s">
        <v>7</v>
      </c>
      <c r="C202" s="5"/>
      <c r="D202" s="5"/>
    </row>
    <row r="203" spans="1:4" ht="12.75" hidden="1">
      <c r="A203" s="62" t="s">
        <v>61</v>
      </c>
      <c r="B203" s="6"/>
      <c r="C203" s="5"/>
      <c r="D203" s="5"/>
    </row>
    <row r="204" spans="1:4" ht="12.75" hidden="1">
      <c r="A204" s="62" t="s">
        <v>64</v>
      </c>
      <c r="B204" s="6"/>
      <c r="C204" s="6" t="e">
        <f>SUM(#REF!)</f>
        <v>#REF!</v>
      </c>
      <c r="D204" s="5"/>
    </row>
    <row r="205" spans="1:4" ht="12.75" hidden="1">
      <c r="A205" s="61"/>
      <c r="B205" s="5"/>
      <c r="C205" s="5"/>
      <c r="D205" s="5"/>
    </row>
    <row r="206" spans="1:4" ht="12.75" hidden="1">
      <c r="A206" s="62" t="s">
        <v>163</v>
      </c>
      <c r="B206" s="5"/>
      <c r="C206" s="6" t="e">
        <f>SUM(C157:C204)</f>
        <v>#REF!</v>
      </c>
      <c r="D206" s="5" t="s">
        <v>7</v>
      </c>
    </row>
    <row r="207" spans="1:4" ht="12.75" hidden="1">
      <c r="A207" s="61"/>
      <c r="B207" s="5"/>
      <c r="C207" s="5"/>
      <c r="D207" s="5" t="s">
        <v>7</v>
      </c>
    </row>
    <row r="208" spans="1:4" ht="12.75" hidden="1">
      <c r="A208" s="62" t="s">
        <v>164</v>
      </c>
      <c r="B208" s="5"/>
      <c r="C208" s="6" t="e">
        <f>+#REF!+#REF!</f>
        <v>#REF!</v>
      </c>
      <c r="D208" s="5"/>
    </row>
    <row r="209" spans="1:4" ht="12.75" hidden="1">
      <c r="A209" s="61"/>
      <c r="B209" s="5"/>
      <c r="C209" s="5"/>
      <c r="D209" s="5"/>
    </row>
    <row r="210" spans="1:4" ht="12.75" hidden="1">
      <c r="A210" s="5" t="s">
        <v>50</v>
      </c>
      <c r="B210" s="5"/>
      <c r="C210" s="5"/>
      <c r="D210" s="5"/>
    </row>
    <row r="211" spans="1:4" ht="12.75" hidden="1">
      <c r="A211" s="5" t="s">
        <v>51</v>
      </c>
      <c r="B211" s="5"/>
      <c r="C211" s="5" t="s">
        <v>7</v>
      </c>
      <c r="D211" s="5"/>
    </row>
    <row r="212" spans="1:4" ht="12.75" hidden="1">
      <c r="A212" s="5" t="s">
        <v>7</v>
      </c>
      <c r="B212" s="5"/>
      <c r="C212" s="6" t="s">
        <v>7</v>
      </c>
      <c r="D212" s="5"/>
    </row>
    <row r="213" spans="1:4" ht="12.75" hidden="1">
      <c r="A213" s="6" t="s">
        <v>193</v>
      </c>
      <c r="B213" s="5"/>
      <c r="C213" s="6" t="e">
        <f>+C208+C206</f>
        <v>#REF!</v>
      </c>
      <c r="D213" s="5" t="s">
        <v>7</v>
      </c>
    </row>
    <row r="214" spans="1:4" ht="12.75" hidden="1">
      <c r="A214" s="5"/>
      <c r="B214" s="5"/>
      <c r="C214" s="5" t="s">
        <v>7</v>
      </c>
      <c r="D214" s="5"/>
    </row>
    <row r="215" spans="1:4" ht="12.75" hidden="1">
      <c r="A215" s="5" t="s">
        <v>50</v>
      </c>
      <c r="B215" s="5"/>
      <c r="C215" s="5" t="s">
        <v>7</v>
      </c>
      <c r="D215" s="5"/>
    </row>
    <row r="216" spans="1:4" ht="12.75" hidden="1">
      <c r="A216" s="5" t="s">
        <v>51</v>
      </c>
      <c r="B216" s="5"/>
      <c r="C216" s="5" t="s">
        <v>7</v>
      </c>
      <c r="D216" s="5"/>
    </row>
    <row r="217" spans="1:4" ht="12.75" hidden="1">
      <c r="A217" s="5" t="s">
        <v>7</v>
      </c>
      <c r="B217" s="5"/>
      <c r="C217" s="5" t="s">
        <v>7</v>
      </c>
      <c r="D217" s="5"/>
    </row>
    <row r="218" spans="1:4" ht="12.75" hidden="1">
      <c r="A218" s="5"/>
      <c r="B218" s="5"/>
      <c r="C218" s="5" t="s">
        <v>7</v>
      </c>
      <c r="D218" s="5" t="s">
        <v>7</v>
      </c>
    </row>
    <row r="219" spans="1:4" ht="12.75" hidden="1">
      <c r="A219" s="5"/>
      <c r="B219" s="5"/>
      <c r="C219" s="5" t="s">
        <v>106</v>
      </c>
      <c r="D219" s="5"/>
    </row>
    <row r="220" spans="1:4" ht="12.75" hidden="1">
      <c r="A220" s="5"/>
      <c r="B220" s="5"/>
      <c r="C220" s="5"/>
      <c r="D220" s="5"/>
    </row>
    <row r="221" spans="1:4" ht="12.75" hidden="1">
      <c r="A221" s="5"/>
      <c r="B221" s="5"/>
      <c r="C221" s="5" t="s">
        <v>7</v>
      </c>
      <c r="D221" s="5" t="s">
        <v>106</v>
      </c>
    </row>
    <row r="222" spans="1:4" ht="12.75" hidden="1">
      <c r="A222" s="5"/>
      <c r="B222" s="5"/>
      <c r="C222" s="5"/>
      <c r="D222" s="5"/>
    </row>
    <row r="223" spans="1:3" ht="12.75" hidden="1">
      <c r="A223" s="60" t="s">
        <v>70</v>
      </c>
      <c r="B223" s="1"/>
      <c r="C223" s="59"/>
    </row>
    <row r="224" spans="1:3" ht="12.75" hidden="1">
      <c r="A224" s="1" t="s">
        <v>71</v>
      </c>
      <c r="B224" s="1"/>
      <c r="C224" s="1" t="s">
        <v>7</v>
      </c>
    </row>
    <row r="225" spans="1:3" ht="12.75" hidden="1">
      <c r="A225" s="1"/>
      <c r="B225" s="1"/>
      <c r="C225" s="1" t="s">
        <v>7</v>
      </c>
    </row>
    <row r="226" spans="1:4" ht="12.75" hidden="1">
      <c r="A226" s="1"/>
      <c r="B226" s="1"/>
      <c r="C226" s="1"/>
      <c r="D226" s="1"/>
    </row>
    <row r="227" spans="1:4" ht="12.75" hidden="1">
      <c r="A227" s="151" t="s">
        <v>204</v>
      </c>
      <c r="B227" s="151"/>
      <c r="C227" s="151"/>
      <c r="D227" s="151"/>
    </row>
    <row r="228" spans="1:4" ht="12.75" hidden="1">
      <c r="A228" s="151" t="s">
        <v>205</v>
      </c>
      <c r="B228" s="151"/>
      <c r="C228" s="151"/>
      <c r="D228" s="151"/>
    </row>
    <row r="229" spans="1:4" ht="12.75" hidden="1">
      <c r="A229" s="4" t="s">
        <v>212</v>
      </c>
      <c r="B229" s="151" t="s">
        <v>7</v>
      </c>
      <c r="C229" s="151"/>
      <c r="D229" s="151"/>
    </row>
    <row r="230" spans="1:4" ht="12.75" hidden="1">
      <c r="A230" s="4" t="s">
        <v>213</v>
      </c>
      <c r="B230" s="3" t="s">
        <v>7</v>
      </c>
      <c r="C230" s="3"/>
      <c r="D230" s="3"/>
    </row>
    <row r="231" ht="12.75" hidden="1"/>
    <row r="232" spans="1:4" ht="12.75" hidden="1">
      <c r="A232" s="5"/>
      <c r="B232" s="5"/>
      <c r="C232" s="5"/>
      <c r="D232" s="5"/>
    </row>
    <row r="233" spans="1:4" ht="12.75" hidden="1">
      <c r="A233" s="5"/>
      <c r="B233" s="5"/>
      <c r="C233" s="5"/>
      <c r="D233" s="5"/>
    </row>
    <row r="234" spans="1:4" ht="12.75" hidden="1">
      <c r="A234" s="5"/>
      <c r="B234" s="5"/>
      <c r="C234" s="5"/>
      <c r="D234" s="5"/>
    </row>
    <row r="235" spans="1:4" ht="12.75" hidden="1">
      <c r="A235" s="5"/>
      <c r="B235" s="5"/>
      <c r="C235" s="5"/>
      <c r="D235" s="5"/>
    </row>
    <row r="236" spans="1:4" ht="12.75" hidden="1">
      <c r="A236" s="5"/>
      <c r="B236" s="5"/>
      <c r="C236" s="5"/>
      <c r="D236" s="5"/>
    </row>
    <row r="237" spans="1:4" ht="12.75" hidden="1">
      <c r="A237" s="59" t="s">
        <v>37</v>
      </c>
      <c r="B237" s="59"/>
      <c r="C237" s="59"/>
      <c r="D237" s="59"/>
    </row>
    <row r="238" spans="1:4" ht="12.75" hidden="1">
      <c r="A238" s="58" t="s">
        <v>165</v>
      </c>
      <c r="B238" s="58"/>
      <c r="C238" s="58"/>
      <c r="D238" s="58"/>
    </row>
    <row r="239" spans="1:4" ht="12.75" hidden="1">
      <c r="A239" s="58" t="s">
        <v>194</v>
      </c>
      <c r="B239" s="58"/>
      <c r="C239" s="58"/>
      <c r="D239" s="58"/>
    </row>
    <row r="240" spans="1:4" ht="12.75" hidden="1">
      <c r="A240" s="58" t="s">
        <v>128</v>
      </c>
      <c r="B240" s="58"/>
      <c r="C240" s="58"/>
      <c r="D240" s="58"/>
    </row>
    <row r="241" spans="1:4" ht="12.75" hidden="1">
      <c r="A241" s="25"/>
      <c r="B241" s="25"/>
      <c r="C241" s="25"/>
      <c r="D241" s="25"/>
    </row>
    <row r="242" spans="1:4" ht="12.75" hidden="1">
      <c r="A242" s="25"/>
      <c r="B242" s="25"/>
      <c r="C242" s="25"/>
      <c r="D242" s="25"/>
    </row>
    <row r="243" ht="12.75" hidden="1"/>
    <row r="244" spans="1:4" ht="12.75" hidden="1">
      <c r="A244" s="1" t="s">
        <v>195</v>
      </c>
      <c r="D244" s="5">
        <f>+' BALANCE GENERAL- 1 '!J49</f>
        <v>33961669</v>
      </c>
    </row>
    <row r="245" ht="12.75" hidden="1">
      <c r="D245" s="5"/>
    </row>
    <row r="246" spans="1:4" ht="12.75" hidden="1">
      <c r="A246" t="s">
        <v>201</v>
      </c>
      <c r="D246" s="5">
        <f>+' BALANCE GENERAL- 1 '!K51</f>
        <v>4938246</v>
      </c>
    </row>
    <row r="247" ht="12.75" hidden="1">
      <c r="D247" s="24"/>
    </row>
    <row r="248" spans="1:4" ht="12.75" hidden="1">
      <c r="A248" s="1" t="s">
        <v>196</v>
      </c>
      <c r="C248" s="23" t="s">
        <v>7</v>
      </c>
      <c r="D248" s="5">
        <f>+D244+D246</f>
        <v>38899915</v>
      </c>
    </row>
    <row r="249" spans="1:4" ht="12.75" hidden="1">
      <c r="A249" t="s">
        <v>7</v>
      </c>
      <c r="C249" s="23" t="s">
        <v>7</v>
      </c>
      <c r="D249" s="5" t="s">
        <v>7</v>
      </c>
    </row>
    <row r="250" spans="3:4" ht="12.75" hidden="1">
      <c r="C250" s="26"/>
      <c r="D250" s="5" t="s">
        <v>7</v>
      </c>
    </row>
    <row r="251" spans="1:4" ht="12.75" hidden="1">
      <c r="A251" s="1" t="s">
        <v>38</v>
      </c>
      <c r="C251" s="23"/>
      <c r="D251" s="5" t="s">
        <v>7</v>
      </c>
    </row>
    <row r="252" spans="3:4" ht="12.75" hidden="1">
      <c r="C252" s="23"/>
      <c r="D252" s="5"/>
    </row>
    <row r="253" spans="1:4" ht="12.75" hidden="1">
      <c r="A253" s="1" t="s">
        <v>39</v>
      </c>
      <c r="C253" s="23"/>
      <c r="D253" s="5">
        <f>SUM(D255:D258)</f>
        <v>5430705</v>
      </c>
    </row>
    <row r="254" spans="3:4" ht="12.75" hidden="1">
      <c r="C254" s="23"/>
      <c r="D254" s="5"/>
    </row>
    <row r="255" spans="1:4" ht="12.75" hidden="1">
      <c r="A255" t="s">
        <v>121</v>
      </c>
      <c r="C255" s="23"/>
      <c r="D255" s="5">
        <f>+' BALANCE GENERAL- 1 '!K52</f>
        <v>3552927</v>
      </c>
    </row>
    <row r="256" spans="1:4" ht="12.75" hidden="1">
      <c r="A256" s="5" t="s">
        <v>145</v>
      </c>
      <c r="B256" s="5"/>
      <c r="C256" s="23"/>
      <c r="D256" s="5">
        <f>+' BALANCE GENERAL- 1 '!K55</f>
        <v>0</v>
      </c>
    </row>
    <row r="257" spans="1:4" ht="12.75" hidden="1">
      <c r="A257" t="s">
        <v>197</v>
      </c>
      <c r="C257" s="23"/>
      <c r="D257" s="5">
        <f>+' BALANCE GENERAL- 1 '!K57</f>
        <v>1826490</v>
      </c>
    </row>
    <row r="258" spans="1:4" ht="12.75" hidden="1">
      <c r="A258" t="s">
        <v>136</v>
      </c>
      <c r="C258" s="23"/>
      <c r="D258" s="5">
        <f>+' BALANCE GENERAL- 1 '!K59</f>
        <v>51288</v>
      </c>
    </row>
    <row r="259" spans="1:4" ht="12.75" hidden="1">
      <c r="A259" s="1" t="s">
        <v>7</v>
      </c>
      <c r="C259" s="23" t="s">
        <v>7</v>
      </c>
      <c r="D259" s="5" t="s">
        <v>7</v>
      </c>
    </row>
    <row r="260" spans="1:4" ht="12.75" hidden="1">
      <c r="A260" s="1" t="s">
        <v>40</v>
      </c>
      <c r="C260" s="23"/>
      <c r="D260" s="27">
        <f>+D262+D263</f>
        <v>515409</v>
      </c>
    </row>
    <row r="261" spans="1:4" ht="12.75" hidden="1">
      <c r="A261" t="s">
        <v>7</v>
      </c>
      <c r="C261" s="23"/>
      <c r="D261" s="5" t="s">
        <v>7</v>
      </c>
    </row>
    <row r="262" spans="1:4" ht="12.75" hidden="1">
      <c r="A262" t="s">
        <v>198</v>
      </c>
      <c r="C262" s="23"/>
      <c r="D262" s="5">
        <f>-'ESTADO ACTIVIDAD FRA ECONOMI-6'!C70</f>
        <v>-5053753</v>
      </c>
    </row>
    <row r="263" spans="1:4" ht="12.75" hidden="1">
      <c r="A263" t="s">
        <v>199</v>
      </c>
      <c r="C263" s="23"/>
      <c r="D263" s="5">
        <f>+' BALANCE GENERAL- 1 '!J54</f>
        <v>5569162</v>
      </c>
    </row>
    <row r="264" spans="1:4" ht="12.75" hidden="1">
      <c r="A264" t="s">
        <v>7</v>
      </c>
      <c r="C264" s="23"/>
      <c r="D264" s="5" t="s">
        <v>7</v>
      </c>
    </row>
    <row r="265" spans="1:4" ht="12.75" hidden="1">
      <c r="A265" s="1" t="s">
        <v>200</v>
      </c>
      <c r="C265" s="23"/>
      <c r="D265" s="5">
        <f>+D253-D262-D263</f>
        <v>4915296</v>
      </c>
    </row>
    <row r="266" spans="3:4" ht="12.75" hidden="1">
      <c r="C266" s="23"/>
      <c r="D266" s="5" t="s">
        <v>7</v>
      </c>
    </row>
    <row r="267" spans="3:4" ht="12.75" hidden="1">
      <c r="C267" s="23"/>
      <c r="D267" s="5"/>
    </row>
    <row r="268" spans="3:4" ht="12.75" hidden="1">
      <c r="C268" s="23"/>
      <c r="D268" s="5"/>
    </row>
    <row r="269" spans="3:4" ht="12.75" hidden="1">
      <c r="C269" s="23"/>
      <c r="D269" s="5" t="s">
        <v>7</v>
      </c>
    </row>
    <row r="270" spans="3:4" ht="12.75" hidden="1">
      <c r="C270" s="23"/>
      <c r="D270" s="5"/>
    </row>
    <row r="271" spans="3:4" ht="12.75" hidden="1">
      <c r="C271" s="23"/>
      <c r="D271" s="5" t="s">
        <v>7</v>
      </c>
    </row>
    <row r="272" spans="3:4" ht="12.75" hidden="1">
      <c r="C272" s="23"/>
      <c r="D272" s="5" t="s">
        <v>7</v>
      </c>
    </row>
    <row r="273" spans="1:3" ht="12.75" hidden="1">
      <c r="A273" s="60" t="s">
        <v>70</v>
      </c>
      <c r="B273" s="1"/>
      <c r="C273" s="59"/>
    </row>
    <row r="274" spans="1:3" ht="12.75" hidden="1">
      <c r="A274" s="1" t="s">
        <v>71</v>
      </c>
      <c r="B274" s="1"/>
      <c r="C274" s="1" t="s">
        <v>7</v>
      </c>
    </row>
    <row r="275" spans="1:3" ht="12.75" hidden="1">
      <c r="A275" s="1"/>
      <c r="B275" s="1"/>
      <c r="C275" s="1" t="s">
        <v>7</v>
      </c>
    </row>
    <row r="276" spans="1:4" ht="12.75" hidden="1">
      <c r="A276" s="1"/>
      <c r="B276" s="1"/>
      <c r="C276" s="1"/>
      <c r="D276" s="1"/>
    </row>
    <row r="277" spans="1:4" ht="12.75" hidden="1">
      <c r="A277" s="151" t="s">
        <v>204</v>
      </c>
      <c r="B277" s="151"/>
      <c r="C277" s="151"/>
      <c r="D277" s="151"/>
    </row>
    <row r="278" spans="1:4" ht="12.75" hidden="1">
      <c r="A278" s="151" t="s">
        <v>205</v>
      </c>
      <c r="B278" s="151"/>
      <c r="C278" s="151"/>
      <c r="D278" s="151"/>
    </row>
    <row r="279" spans="1:4" ht="12.75" hidden="1">
      <c r="A279" s="4" t="s">
        <v>206</v>
      </c>
      <c r="B279" s="151" t="s">
        <v>7</v>
      </c>
      <c r="C279" s="151"/>
      <c r="D279" s="151"/>
    </row>
    <row r="280" spans="1:4" ht="12.75" hidden="1">
      <c r="A280" s="4" t="s">
        <v>207</v>
      </c>
      <c r="B280" s="3" t="s">
        <v>7</v>
      </c>
      <c r="C280" s="3"/>
      <c r="D280" s="3"/>
    </row>
    <row r="281" ht="12.75" hidden="1"/>
    <row r="282" ht="12.75" hidden="1">
      <c r="D282" s="5"/>
    </row>
    <row r="283" ht="12.75" hidden="1">
      <c r="D283" s="5"/>
    </row>
    <row r="284" ht="12.75" hidden="1">
      <c r="D284" s="5"/>
    </row>
    <row r="285" ht="12.75" hidden="1">
      <c r="D285" s="5"/>
    </row>
    <row r="286" ht="12.75" hidden="1">
      <c r="D286" s="5"/>
    </row>
    <row r="287" ht="12.75" hidden="1">
      <c r="D287" s="5"/>
    </row>
    <row r="288" ht="12.75" hidden="1">
      <c r="D288" s="5"/>
    </row>
    <row r="289" ht="12.75" hidden="1">
      <c r="D289" s="5"/>
    </row>
    <row r="290" ht="12.75" hidden="1">
      <c r="D290" s="5"/>
    </row>
    <row r="291" ht="12.75" hidden="1">
      <c r="D291" s="5"/>
    </row>
    <row r="292" ht="12.75" hidden="1">
      <c r="D292" s="5"/>
    </row>
    <row r="293" ht="12.75" hidden="1">
      <c r="D293" s="5"/>
    </row>
    <row r="294" ht="12.75" hidden="1">
      <c r="D294" s="5"/>
    </row>
    <row r="295" ht="12.75" hidden="1">
      <c r="D295" s="5"/>
    </row>
    <row r="296" ht="12.75" hidden="1">
      <c r="D296" s="5"/>
    </row>
    <row r="297" ht="12.75" hidden="1">
      <c r="D297" s="5"/>
    </row>
    <row r="298" ht="12.75" hidden="1">
      <c r="D298" s="5"/>
    </row>
    <row r="299" ht="12.75" hidden="1">
      <c r="D299" s="5"/>
    </row>
    <row r="300" ht="12.75" hidden="1">
      <c r="D300" s="5"/>
    </row>
    <row r="301" ht="12.75" hidden="1">
      <c r="D301" s="5"/>
    </row>
    <row r="302" ht="12.75" hidden="1">
      <c r="D302" s="5"/>
    </row>
    <row r="303" ht="12.75" hidden="1">
      <c r="D303" s="5"/>
    </row>
    <row r="304" ht="12.75" hidden="1">
      <c r="D304" s="5"/>
    </row>
    <row r="305" ht="12.75" hidden="1">
      <c r="D305" s="5"/>
    </row>
    <row r="306" ht="12.75" hidden="1">
      <c r="D306" s="5"/>
    </row>
    <row r="307" ht="12.75" hidden="1">
      <c r="D307" s="5"/>
    </row>
    <row r="308" ht="12.75" hidden="1">
      <c r="D308" s="5"/>
    </row>
    <row r="309" ht="12.75" hidden="1">
      <c r="D309" s="5"/>
    </row>
    <row r="310" ht="12.75" hidden="1">
      <c r="D310" s="5"/>
    </row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</sheetData>
  <sheetProtection/>
  <mergeCells count="18">
    <mergeCell ref="A118:C118"/>
    <mergeCell ref="A119:C119"/>
    <mergeCell ref="A278:D278"/>
    <mergeCell ref="B279:D279"/>
    <mergeCell ref="A227:D227"/>
    <mergeCell ref="A228:D228"/>
    <mergeCell ref="B229:D229"/>
    <mergeCell ref="A277:D277"/>
    <mergeCell ref="B113:C113"/>
    <mergeCell ref="B114:C114"/>
    <mergeCell ref="A1:D1"/>
    <mergeCell ref="A2:D2"/>
    <mergeCell ref="A3:D3"/>
    <mergeCell ref="A4:D4"/>
    <mergeCell ref="A68:D68"/>
    <mergeCell ref="A69:D69"/>
    <mergeCell ref="B70:D70"/>
    <mergeCell ref="B112:C112"/>
  </mergeCells>
  <printOptions/>
  <pageMargins left="0.7874015748031497" right="0.7874015748031497" top="0.984251968503937" bottom="0.7874015748031497" header="0" footer="0"/>
  <pageSetup horizontalDpi="600" verticalDpi="600" orientation="portrait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9"/>
  <sheetViews>
    <sheetView zoomScale="75" zoomScaleNormal="75" zoomScalePageLayoutView="0" workbookViewId="0" topLeftCell="A198">
      <selection activeCell="B202" sqref="B202"/>
    </sheetView>
  </sheetViews>
  <sheetFormatPr defaultColWidth="11.421875" defaultRowHeight="12.75"/>
  <cols>
    <col min="1" max="1" width="76.7109375" style="0" customWidth="1"/>
    <col min="2" max="2" width="23.8515625" style="0" customWidth="1"/>
    <col min="3" max="3" width="27.28125" style="0" customWidth="1"/>
  </cols>
  <sheetData>
    <row r="1" spans="1:4" ht="12.75" hidden="1">
      <c r="A1" s="145" t="s">
        <v>73</v>
      </c>
      <c r="B1" s="145"/>
      <c r="C1" s="145"/>
      <c r="D1" s="145"/>
    </row>
    <row r="2" spans="1:4" ht="12.75" hidden="1">
      <c r="A2" s="145" t="s">
        <v>74</v>
      </c>
      <c r="B2" s="145"/>
      <c r="C2" s="145"/>
      <c r="D2" s="145"/>
    </row>
    <row r="3" spans="1:4" ht="12.75" hidden="1">
      <c r="A3" s="145" t="s">
        <v>166</v>
      </c>
      <c r="B3" s="145"/>
      <c r="C3" s="145"/>
      <c r="D3" s="145"/>
    </row>
    <row r="4" spans="1:4" ht="12.75" hidden="1">
      <c r="A4" s="145" t="s">
        <v>125</v>
      </c>
      <c r="B4" s="145"/>
      <c r="C4" s="145"/>
      <c r="D4" s="145"/>
    </row>
    <row r="5" ht="12.75" hidden="1">
      <c r="A5" t="s">
        <v>7</v>
      </c>
    </row>
    <row r="6" ht="12.75" hidden="1">
      <c r="A6" s="60" t="s">
        <v>75</v>
      </c>
    </row>
    <row r="7" ht="12.75" hidden="1">
      <c r="A7" s="8"/>
    </row>
    <row r="8" spans="1:4" ht="12.75" hidden="1">
      <c r="A8" s="8" t="s">
        <v>159</v>
      </c>
      <c r="C8" s="5">
        <f>+' BALANCE GENERAL- 1 '!D12-' BALANCE GENERAL- 1 '!J12</f>
        <v>18798858</v>
      </c>
      <c r="D8" t="s">
        <v>7</v>
      </c>
    </row>
    <row r="9" spans="1:4" ht="12.75" hidden="1">
      <c r="A9" s="8" t="s">
        <v>167</v>
      </c>
      <c r="B9" t="s">
        <v>7</v>
      </c>
      <c r="C9" s="5">
        <f>+' BALANCE GENERAL- 1 '!C12-' BALANCE GENERAL- 1 '!I12</f>
        <v>22521438</v>
      </c>
      <c r="D9" t="s">
        <v>7</v>
      </c>
    </row>
    <row r="10" spans="1:3" ht="12.75" hidden="1">
      <c r="A10" s="8"/>
      <c r="B10" t="s">
        <v>7</v>
      </c>
      <c r="C10" s="5"/>
    </row>
    <row r="11" spans="1:4" ht="12.75" hidden="1">
      <c r="A11" s="60" t="s">
        <v>76</v>
      </c>
      <c r="C11" s="6">
        <f>+C9-C8</f>
        <v>3722580</v>
      </c>
      <c r="D11" t="s">
        <v>7</v>
      </c>
    </row>
    <row r="12" spans="1:3" ht="12.75" hidden="1">
      <c r="A12" s="8" t="s">
        <v>7</v>
      </c>
      <c r="C12" s="5"/>
    </row>
    <row r="13" spans="1:3" ht="12.75" hidden="1">
      <c r="A13" s="60" t="s">
        <v>77</v>
      </c>
      <c r="C13" s="5"/>
    </row>
    <row r="14" spans="1:3" ht="12.75" hidden="1">
      <c r="A14" s="8" t="s">
        <v>7</v>
      </c>
      <c r="B14" t="s">
        <v>7</v>
      </c>
      <c r="C14" s="5"/>
    </row>
    <row r="15" spans="1:3" ht="12.75" hidden="1">
      <c r="A15" s="8" t="s">
        <v>36</v>
      </c>
      <c r="B15" t="s">
        <v>7</v>
      </c>
      <c r="C15" s="5">
        <f>+'ESTADO ACTIVIDAD FRA ECONOMI-6'!C70</f>
        <v>5053753</v>
      </c>
    </row>
    <row r="16" spans="1:3" ht="12.75" hidden="1">
      <c r="A16" s="60" t="s">
        <v>78</v>
      </c>
      <c r="B16" t="s">
        <v>7</v>
      </c>
      <c r="C16" s="5"/>
    </row>
    <row r="17" spans="1:3" ht="12.75" hidden="1">
      <c r="A17" s="60" t="s">
        <v>79</v>
      </c>
      <c r="B17" t="s">
        <v>7</v>
      </c>
      <c r="C17" s="5" t="s">
        <v>7</v>
      </c>
    </row>
    <row r="18" spans="1:3" ht="12.75" hidden="1">
      <c r="A18" s="8"/>
      <c r="C18" s="5"/>
    </row>
    <row r="19" spans="1:3" ht="12.75" hidden="1">
      <c r="A19" s="8" t="s">
        <v>110</v>
      </c>
      <c r="C19" s="5">
        <f>-' BALANCE GENERAL- 1 '!E55</f>
        <v>27506</v>
      </c>
    </row>
    <row r="20" spans="1:4" ht="12.75" hidden="1">
      <c r="A20" s="8" t="s">
        <v>80</v>
      </c>
      <c r="C20" s="5">
        <f>-' BALANCE GENERAL- 1 '!E62-' BALANCE GENERAL- 1 '!E72</f>
        <v>-79621</v>
      </c>
      <c r="D20" t="s">
        <v>7</v>
      </c>
    </row>
    <row r="21" spans="1:4" ht="12.75" hidden="1">
      <c r="A21" s="8" t="s">
        <v>7</v>
      </c>
      <c r="C21" s="5" t="s">
        <v>7</v>
      </c>
      <c r="D21" t="s">
        <v>7</v>
      </c>
    </row>
    <row r="22" spans="1:4" ht="12.75" hidden="1">
      <c r="A22" s="60" t="s">
        <v>81</v>
      </c>
      <c r="C22" s="6">
        <f>+C15+C19+C20</f>
        <v>5001638</v>
      </c>
      <c r="D22" t="s">
        <v>7</v>
      </c>
    </row>
    <row r="23" spans="1:3" ht="12.75" hidden="1">
      <c r="A23" s="8" t="s">
        <v>7</v>
      </c>
      <c r="C23" s="5" t="s">
        <v>7</v>
      </c>
    </row>
    <row r="24" spans="1:3" ht="12.75" hidden="1">
      <c r="A24" s="60" t="s">
        <v>82</v>
      </c>
      <c r="C24" s="5"/>
    </row>
    <row r="25" spans="1:3" ht="12.75" hidden="1">
      <c r="A25" s="8" t="s">
        <v>7</v>
      </c>
      <c r="B25" t="s">
        <v>7</v>
      </c>
      <c r="C25" s="5"/>
    </row>
    <row r="26" spans="1:3" ht="12.75" hidden="1">
      <c r="A26" s="60" t="s">
        <v>83</v>
      </c>
      <c r="B26" t="s">
        <v>7</v>
      </c>
      <c r="C26" s="5" t="s">
        <v>7</v>
      </c>
    </row>
    <row r="27" spans="1:3" ht="12.75" hidden="1">
      <c r="A27" s="8" t="s">
        <v>7</v>
      </c>
      <c r="B27" t="s">
        <v>7</v>
      </c>
      <c r="C27" s="5"/>
    </row>
    <row r="28" spans="1:3" ht="12.75" hidden="1">
      <c r="A28" s="8" t="s">
        <v>121</v>
      </c>
      <c r="C28" s="5">
        <f>+' BALANCE GENERAL- 1 '!K52</f>
        <v>3552927</v>
      </c>
    </row>
    <row r="29" spans="1:3" ht="12.75" hidden="1">
      <c r="A29" s="8" t="s">
        <v>145</v>
      </c>
      <c r="C29" s="5">
        <f>+' BALANCE GENERAL- 1 '!K55</f>
        <v>0</v>
      </c>
    </row>
    <row r="30" spans="1:3" ht="12.75" hidden="1">
      <c r="A30" s="8" t="s">
        <v>168</v>
      </c>
      <c r="C30" s="5">
        <f>+' BALANCE GENERAL- 1 '!K57</f>
        <v>1826490</v>
      </c>
    </row>
    <row r="31" spans="1:3" ht="12.75" hidden="1">
      <c r="A31" s="8" t="s">
        <v>169</v>
      </c>
      <c r="C31" s="5">
        <f>+' BALANCE GENERAL- 1 '!K59</f>
        <v>51288</v>
      </c>
    </row>
    <row r="32" spans="1:3" ht="12.75" hidden="1">
      <c r="A32" s="8"/>
      <c r="C32" s="5"/>
    </row>
    <row r="33" spans="1:3" ht="12.75" hidden="1">
      <c r="A33" s="60" t="s">
        <v>84</v>
      </c>
      <c r="C33" s="5" t="s">
        <v>7</v>
      </c>
    </row>
    <row r="34" spans="1:3" ht="12.75" hidden="1">
      <c r="A34" s="8"/>
      <c r="C34" s="5"/>
    </row>
    <row r="35" spans="1:3" ht="12.75" hidden="1">
      <c r="A35" s="8" t="s">
        <v>87</v>
      </c>
      <c r="C35" s="5">
        <f>-' BALANCE GENERAL- 1 '!E66</f>
        <v>-21041</v>
      </c>
    </row>
    <row r="36" spans="1:4" ht="12.75" hidden="1">
      <c r="A36" s="8" t="s">
        <v>86</v>
      </c>
      <c r="C36" s="5">
        <f>-' BALANCE GENERAL- 1 '!E65</f>
        <v>-2797</v>
      </c>
      <c r="D36" s="5"/>
    </row>
    <row r="37" spans="1:3" ht="12.75" hidden="1">
      <c r="A37" s="8"/>
      <c r="C37" s="5"/>
    </row>
    <row r="38" spans="1:3" ht="12.75" hidden="1">
      <c r="A38" s="60" t="s">
        <v>88</v>
      </c>
      <c r="B38" t="s">
        <v>7</v>
      </c>
      <c r="C38" s="6">
        <f>SUM(C22:C36)</f>
        <v>10408505</v>
      </c>
    </row>
    <row r="39" spans="1:3" ht="12.75" hidden="1">
      <c r="A39" s="8" t="s">
        <v>7</v>
      </c>
      <c r="B39" t="s">
        <v>7</v>
      </c>
      <c r="C39" s="5"/>
    </row>
    <row r="40" spans="1:3" ht="12.75" hidden="1">
      <c r="A40" s="60" t="s">
        <v>89</v>
      </c>
      <c r="B40" t="s">
        <v>7</v>
      </c>
      <c r="C40" s="5"/>
    </row>
    <row r="41" spans="1:3" ht="12.75" hidden="1">
      <c r="A41" s="8" t="s">
        <v>7</v>
      </c>
      <c r="B41" t="s">
        <v>7</v>
      </c>
      <c r="C41" s="5" t="s">
        <v>7</v>
      </c>
    </row>
    <row r="42" spans="1:3" ht="12.75" hidden="1">
      <c r="A42" s="60" t="s">
        <v>90</v>
      </c>
      <c r="C42" s="5"/>
    </row>
    <row r="43" spans="1:3" ht="12.75" hidden="1">
      <c r="A43" s="8" t="s">
        <v>7</v>
      </c>
      <c r="C43" s="5" t="s">
        <v>7</v>
      </c>
    </row>
    <row r="44" spans="1:3" ht="12.75" hidden="1">
      <c r="A44" s="8" t="s">
        <v>116</v>
      </c>
      <c r="C44" s="5">
        <f>+' BALANCE GENERAL- 1 '!E33</f>
        <v>1780326</v>
      </c>
    </row>
    <row r="45" spans="1:3" ht="12.75" hidden="1">
      <c r="A45" s="8" t="s">
        <v>96</v>
      </c>
      <c r="C45" s="5">
        <f>+' BALANCE GENERAL- 1 '!E38</f>
        <v>-968387</v>
      </c>
    </row>
    <row r="46" spans="1:3" ht="12.75" hidden="1">
      <c r="A46" s="8" t="s">
        <v>117</v>
      </c>
      <c r="C46" s="5">
        <f>+' BALANCE GENERAL- 1 '!E40</f>
        <v>0</v>
      </c>
    </row>
    <row r="47" spans="1:3" ht="12.75" hidden="1">
      <c r="A47" s="8" t="s">
        <v>138</v>
      </c>
      <c r="C47" s="5">
        <f>+' BALANCE GENERAL- 1 '!E41</f>
        <v>66433</v>
      </c>
    </row>
    <row r="48" spans="1:4" ht="12.75" hidden="1">
      <c r="A48" s="8" t="s">
        <v>85</v>
      </c>
      <c r="C48" s="5">
        <f>+' BALANCE GENERAL- 1 '!E43-' BALANCE GENERAL- 1 '!E55</f>
        <v>435395</v>
      </c>
      <c r="D48" t="s">
        <v>7</v>
      </c>
    </row>
    <row r="49" spans="1:3" ht="12.75" hidden="1">
      <c r="A49" s="8" t="s">
        <v>134</v>
      </c>
      <c r="C49" s="5">
        <f>+' BALANCE GENERAL- 1 '!E61</f>
        <v>0</v>
      </c>
    </row>
    <row r="50" spans="1:3" ht="12.75" hidden="1">
      <c r="A50" s="8" t="s">
        <v>170</v>
      </c>
      <c r="C50" s="5">
        <f>+' BALANCE GENERAL- 1 '!E67</f>
        <v>3961</v>
      </c>
    </row>
    <row r="51" spans="1:3" ht="12.75" hidden="1">
      <c r="A51" s="8" t="s">
        <v>91</v>
      </c>
      <c r="C51" s="5">
        <f>+' BALANCE GENERAL- 1 '!E70</f>
        <v>43087</v>
      </c>
    </row>
    <row r="52" spans="1:3" ht="12.75" hidden="1">
      <c r="A52" s="8" t="s">
        <v>92</v>
      </c>
      <c r="C52" s="5">
        <f>+' BALANCE GENERAL- 1 '!E71</f>
        <v>-227362</v>
      </c>
    </row>
    <row r="53" spans="1:3" ht="12.75" hidden="1">
      <c r="A53" s="8" t="s">
        <v>7</v>
      </c>
      <c r="B53" t="s">
        <v>7</v>
      </c>
      <c r="C53" s="5" t="s">
        <v>7</v>
      </c>
    </row>
    <row r="54" spans="1:3" ht="12.75" hidden="1">
      <c r="A54" s="60" t="s">
        <v>135</v>
      </c>
      <c r="C54" s="5"/>
    </row>
    <row r="55" spans="1:3" ht="12.75" hidden="1">
      <c r="A55" s="8"/>
      <c r="C55" s="5"/>
    </row>
    <row r="56" spans="1:3" ht="12.75" hidden="1">
      <c r="A56" s="8" t="s">
        <v>171</v>
      </c>
      <c r="C56" s="5">
        <v>5349250</v>
      </c>
    </row>
    <row r="57" spans="1:3" ht="12.75" hidden="1">
      <c r="A57" s="8"/>
      <c r="C57" s="5"/>
    </row>
    <row r="58" spans="1:4" ht="12.75" hidden="1">
      <c r="A58" s="60" t="s">
        <v>93</v>
      </c>
      <c r="C58" s="6">
        <f>SUM(C44:C56)</f>
        <v>6482703</v>
      </c>
      <c r="D58" t="s">
        <v>7</v>
      </c>
    </row>
    <row r="59" spans="1:4" ht="12.75" hidden="1">
      <c r="A59" s="60" t="s">
        <v>160</v>
      </c>
      <c r="B59" t="s">
        <v>7</v>
      </c>
      <c r="C59" s="6">
        <f>+C38-C58</f>
        <v>3925802</v>
      </c>
      <c r="D59" s="5" t="s">
        <v>7</v>
      </c>
    </row>
    <row r="60" spans="1:3" ht="12.75" hidden="1">
      <c r="A60" s="8" t="s">
        <v>7</v>
      </c>
      <c r="B60" t="s">
        <v>7</v>
      </c>
      <c r="C60" s="5" t="s">
        <v>7</v>
      </c>
    </row>
    <row r="61" spans="1:3" ht="12.75" hidden="1">
      <c r="A61" s="8"/>
      <c r="C61" t="s">
        <v>106</v>
      </c>
    </row>
    <row r="62" spans="1:3" ht="12.75" hidden="1">
      <c r="A62" s="8"/>
      <c r="C62" t="s">
        <v>7</v>
      </c>
    </row>
    <row r="63" ht="12.75" hidden="1">
      <c r="A63" s="8"/>
    </row>
    <row r="64" spans="1:3" ht="12.75" hidden="1">
      <c r="A64" s="60" t="s">
        <v>70</v>
      </c>
      <c r="B64" s="59" t="s">
        <v>33</v>
      </c>
      <c r="C64" s="59"/>
    </row>
    <row r="65" spans="1:3" ht="12.75" hidden="1">
      <c r="A65" s="1" t="s">
        <v>71</v>
      </c>
      <c r="B65" s="1" t="s">
        <v>202</v>
      </c>
      <c r="C65" s="1" t="s">
        <v>7</v>
      </c>
    </row>
    <row r="66" spans="1:3" ht="12.75" hidden="1">
      <c r="A66" s="1"/>
      <c r="B66" s="1" t="s">
        <v>203</v>
      </c>
      <c r="C66" s="1" t="s">
        <v>7</v>
      </c>
    </row>
    <row r="67" spans="1:4" ht="12.75" hidden="1">
      <c r="A67" s="1"/>
      <c r="B67" s="1"/>
      <c r="C67" s="1"/>
      <c r="D67" s="1"/>
    </row>
    <row r="68" spans="1:4" ht="12.75" hidden="1">
      <c r="A68" s="151" t="s">
        <v>204</v>
      </c>
      <c r="B68" s="151"/>
      <c r="C68" s="151"/>
      <c r="D68" s="151"/>
    </row>
    <row r="69" spans="1:4" ht="12.75" hidden="1">
      <c r="A69" s="151" t="s">
        <v>205</v>
      </c>
      <c r="B69" s="151"/>
      <c r="C69" s="151"/>
      <c r="D69" s="151"/>
    </row>
    <row r="70" spans="1:4" ht="12.75" hidden="1">
      <c r="A70" s="4" t="s">
        <v>212</v>
      </c>
      <c r="B70" s="151"/>
      <c r="C70" s="151"/>
      <c r="D70" s="151"/>
    </row>
    <row r="71" spans="1:4" ht="12.75" hidden="1">
      <c r="A71" s="4" t="s">
        <v>213</v>
      </c>
      <c r="B71" s="3"/>
      <c r="C71" s="3"/>
      <c r="D71" s="3"/>
    </row>
    <row r="72" ht="12.75" hidden="1"/>
    <row r="73" ht="12.75" hidden="1"/>
    <row r="74" ht="12.75" hidden="1"/>
    <row r="75" spans="1:2" ht="12.75" hidden="1">
      <c r="A75" s="1" t="s">
        <v>37</v>
      </c>
      <c r="B75" s="7"/>
    </row>
    <row r="76" spans="1:2" ht="12.75" hidden="1">
      <c r="A76" s="1" t="s">
        <v>94</v>
      </c>
      <c r="B76" s="7"/>
    </row>
    <row r="77" spans="1:2" ht="12.75" hidden="1">
      <c r="A77" s="1" t="s">
        <v>172</v>
      </c>
      <c r="B77" s="7"/>
    </row>
    <row r="78" spans="1:4" ht="12.75" hidden="1">
      <c r="A78" s="156" t="s">
        <v>126</v>
      </c>
      <c r="B78" s="156"/>
      <c r="C78" s="156"/>
      <c r="D78" s="156"/>
    </row>
    <row r="79" ht="12.75" hidden="1"/>
    <row r="80" ht="12.75" hidden="1">
      <c r="A80" s="1" t="s">
        <v>95</v>
      </c>
    </row>
    <row r="81" ht="12.75" hidden="1"/>
    <row r="82" ht="12.75" hidden="1"/>
    <row r="83" spans="1:3" ht="12.75" hidden="1">
      <c r="A83" t="s">
        <v>50</v>
      </c>
      <c r="B83" t="s">
        <v>7</v>
      </c>
      <c r="C83" s="5">
        <f>+' BALANCE GENERAL- 1 '!E15</f>
        <v>36098</v>
      </c>
    </row>
    <row r="84" spans="1:3" ht="12.75" hidden="1">
      <c r="A84" t="s">
        <v>51</v>
      </c>
      <c r="B84" t="s">
        <v>7</v>
      </c>
      <c r="C84" s="5">
        <f>+' BALANCE GENERAL- 1 '!E16</f>
        <v>2660864</v>
      </c>
    </row>
    <row r="85" spans="1:4" ht="12.75" hidden="1">
      <c r="A85" t="s">
        <v>116</v>
      </c>
      <c r="C85" s="5">
        <f>+' BALANCE GENERAL- 1 '!E21</f>
        <v>0</v>
      </c>
      <c r="D85" s="5" t="s">
        <v>7</v>
      </c>
    </row>
    <row r="86" spans="1:3" ht="12.75" hidden="1">
      <c r="A86" t="s">
        <v>96</v>
      </c>
      <c r="C86" s="5">
        <f>+' BALANCE GENERAL- 1 '!E24</f>
        <v>-281311</v>
      </c>
    </row>
    <row r="87" spans="1:3" ht="12.75" hidden="1">
      <c r="A87" t="s">
        <v>97</v>
      </c>
      <c r="C87" s="5">
        <f>+' BALANCE GENERAL- 1 '!E25</f>
        <v>391466</v>
      </c>
    </row>
    <row r="88" spans="1:3" ht="12.75" hidden="1">
      <c r="A88" t="s">
        <v>98</v>
      </c>
      <c r="B88" t="s">
        <v>7</v>
      </c>
      <c r="C88" s="5">
        <f>+' BALANCE GENERAL- 1 '!E26</f>
        <v>-188884</v>
      </c>
    </row>
    <row r="89" spans="1:3" ht="12.75" hidden="1">
      <c r="A89" t="s">
        <v>156</v>
      </c>
      <c r="C89" s="5">
        <f>+' BALANCE GENERAL- 1 '!E27</f>
        <v>-457991</v>
      </c>
    </row>
    <row r="90" spans="1:3" ht="12.75" hidden="1">
      <c r="A90" t="s">
        <v>117</v>
      </c>
      <c r="C90" s="5">
        <f>+' BALANCE GENERAL- 1 '!E28</f>
        <v>0</v>
      </c>
    </row>
    <row r="91" spans="1:3" ht="12.75" hidden="1">
      <c r="A91" t="s">
        <v>7</v>
      </c>
      <c r="B91" t="s">
        <v>7</v>
      </c>
      <c r="C91" s="5"/>
    </row>
    <row r="92" spans="1:3" ht="12.75" hidden="1">
      <c r="A92" s="1" t="s">
        <v>99</v>
      </c>
      <c r="B92" t="s">
        <v>7</v>
      </c>
      <c r="C92" s="6">
        <f>SUM(C83:C90)</f>
        <v>2160242</v>
      </c>
    </row>
    <row r="93" ht="12.75" hidden="1">
      <c r="C93" s="5" t="s">
        <v>7</v>
      </c>
    </row>
    <row r="94" spans="1:3" ht="12.75" hidden="1">
      <c r="A94" s="1" t="s">
        <v>100</v>
      </c>
      <c r="C94" s="5"/>
    </row>
    <row r="95" spans="1:3" ht="12.75" hidden="1">
      <c r="A95" t="s">
        <v>7</v>
      </c>
      <c r="C95" s="5" t="s">
        <v>7</v>
      </c>
    </row>
    <row r="96" spans="1:3" ht="12.75" hidden="1">
      <c r="A96" t="s">
        <v>101</v>
      </c>
      <c r="B96" t="s">
        <v>7</v>
      </c>
      <c r="C96" s="5">
        <f>+' BALANCE GENERAL- 1 '!K16</f>
        <v>320399</v>
      </c>
    </row>
    <row r="97" spans="1:3" ht="12.75" hidden="1">
      <c r="A97" t="s">
        <v>137</v>
      </c>
      <c r="C97" s="5">
        <f>+' BALANCE GENERAL- 1 '!K17</f>
        <v>0</v>
      </c>
    </row>
    <row r="98" spans="1:3" ht="12.75" hidden="1">
      <c r="A98" t="s">
        <v>102</v>
      </c>
      <c r="B98" t="s">
        <v>7</v>
      </c>
      <c r="C98" s="5">
        <f>+' BALANCE GENERAL- 1 '!K18</f>
        <v>24181</v>
      </c>
    </row>
    <row r="99" spans="1:3" ht="12.75" hidden="1">
      <c r="A99" t="s">
        <v>111</v>
      </c>
      <c r="B99" t="s">
        <v>7</v>
      </c>
      <c r="C99" s="5">
        <f>+' BALANCE GENERAL- 1 '!K19</f>
        <v>15804</v>
      </c>
    </row>
    <row r="100" spans="1:3" ht="12.75" hidden="1">
      <c r="A100" t="s">
        <v>139</v>
      </c>
      <c r="C100" s="5">
        <f>+' BALANCE GENERAL- 1 '!K21</f>
        <v>113993</v>
      </c>
    </row>
    <row r="101" spans="1:3" ht="12.75" hidden="1">
      <c r="A101" t="s">
        <v>103</v>
      </c>
      <c r="C101" s="5">
        <f>+' BALANCE GENERAL- 1 '!K25</f>
        <v>29772</v>
      </c>
    </row>
    <row r="102" spans="1:3" ht="12.75" hidden="1">
      <c r="A102" t="s">
        <v>112</v>
      </c>
      <c r="B102" t="s">
        <v>7</v>
      </c>
      <c r="C102" s="5" t="str">
        <f>+' BALANCE GENERAL- 1 '!K30</f>
        <v>  </v>
      </c>
    </row>
    <row r="103" spans="1:3" ht="12.75" hidden="1">
      <c r="A103" t="s">
        <v>7</v>
      </c>
      <c r="C103" s="5" t="s">
        <v>7</v>
      </c>
    </row>
    <row r="104" spans="1:3" ht="12.75" hidden="1">
      <c r="A104" s="1" t="s">
        <v>104</v>
      </c>
      <c r="B104" t="s">
        <v>7</v>
      </c>
      <c r="C104" s="6">
        <f>SUM(C96:C103)</f>
        <v>504149</v>
      </c>
    </row>
    <row r="105" spans="1:3" ht="12.75" hidden="1">
      <c r="A105" t="s">
        <v>7</v>
      </c>
      <c r="C105" s="5"/>
    </row>
    <row r="106" spans="1:3" ht="12.75" hidden="1">
      <c r="A106" s="1" t="s">
        <v>105</v>
      </c>
      <c r="C106" s="6">
        <f>+C92-C104</f>
        <v>1656093</v>
      </c>
    </row>
    <row r="107" ht="12.75" hidden="1">
      <c r="C107" s="23" t="s">
        <v>7</v>
      </c>
    </row>
    <row r="108" spans="1:3" ht="12.75" hidden="1">
      <c r="A108" t="s">
        <v>7</v>
      </c>
      <c r="C108" s="23" t="s">
        <v>7</v>
      </c>
    </row>
    <row r="109" spans="2:3" ht="12.75" hidden="1">
      <c r="B109" t="s">
        <v>7</v>
      </c>
      <c r="C109" t="s">
        <v>7</v>
      </c>
    </row>
    <row r="110" ht="12.75" hidden="1">
      <c r="C110" t="s">
        <v>7</v>
      </c>
    </row>
    <row r="111" ht="12.75" hidden="1">
      <c r="C111" t="s">
        <v>7</v>
      </c>
    </row>
    <row r="112" ht="12.75" hidden="1"/>
    <row r="113" ht="12.75" hidden="1">
      <c r="B113" t="s">
        <v>7</v>
      </c>
    </row>
    <row r="114" spans="1:3" ht="12.75" hidden="1">
      <c r="A114" s="60" t="s">
        <v>70</v>
      </c>
      <c r="B114" s="59" t="s">
        <v>33</v>
      </c>
      <c r="C114" s="59"/>
    </row>
    <row r="115" spans="1:3" ht="12.75" hidden="1">
      <c r="A115" s="1" t="s">
        <v>71</v>
      </c>
      <c r="B115" s="1" t="s">
        <v>202</v>
      </c>
      <c r="C115" s="1" t="s">
        <v>7</v>
      </c>
    </row>
    <row r="116" spans="1:3" ht="12.75" hidden="1">
      <c r="A116" s="1"/>
      <c r="B116" s="1" t="s">
        <v>203</v>
      </c>
      <c r="C116" s="1" t="s">
        <v>7</v>
      </c>
    </row>
    <row r="117" spans="1:4" ht="12.75" hidden="1">
      <c r="A117" s="1"/>
      <c r="B117" s="1"/>
      <c r="C117" s="1"/>
      <c r="D117" s="1"/>
    </row>
    <row r="118" spans="1:4" ht="12.75" hidden="1">
      <c r="A118" s="151" t="s">
        <v>204</v>
      </c>
      <c r="B118" s="151"/>
      <c r="C118" s="151"/>
      <c r="D118" s="151"/>
    </row>
    <row r="119" spans="1:4" ht="12.75" hidden="1">
      <c r="A119" s="151" t="s">
        <v>205</v>
      </c>
      <c r="B119" s="151"/>
      <c r="C119" s="151"/>
      <c r="D119" s="151"/>
    </row>
    <row r="120" spans="1:4" ht="12.75" hidden="1">
      <c r="A120" s="4" t="s">
        <v>212</v>
      </c>
      <c r="B120" s="151"/>
      <c r="C120" s="151"/>
      <c r="D120" s="151"/>
    </row>
    <row r="121" spans="1:4" ht="12.75" hidden="1">
      <c r="A121" s="4" t="s">
        <v>213</v>
      </c>
      <c r="B121" s="3"/>
      <c r="C121" s="3"/>
      <c r="D121" s="3"/>
    </row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2" spans="1:4" ht="15.75">
      <c r="A142" s="148" t="s">
        <v>366</v>
      </c>
      <c r="B142" s="148"/>
      <c r="C142" s="148"/>
      <c r="D142" s="98"/>
    </row>
    <row r="143" spans="1:4" ht="15.75">
      <c r="A143" s="155" t="s">
        <v>236</v>
      </c>
      <c r="B143" s="155"/>
      <c r="C143" s="155"/>
      <c r="D143" s="98"/>
    </row>
    <row r="144" spans="1:4" ht="15.75">
      <c r="A144" s="155" t="s">
        <v>317</v>
      </c>
      <c r="B144" s="155"/>
      <c r="C144" s="155"/>
      <c r="D144" s="98"/>
    </row>
    <row r="145" spans="1:4" ht="15.75">
      <c r="A145" s="155" t="s">
        <v>238</v>
      </c>
      <c r="B145" s="155"/>
      <c r="C145" s="155"/>
      <c r="D145" s="64"/>
    </row>
    <row r="147" spans="1:3" ht="33.75" customHeight="1">
      <c r="A147" s="120" t="s">
        <v>367</v>
      </c>
      <c r="B147" s="40"/>
      <c r="C147" s="40"/>
    </row>
    <row r="148" spans="1:3" ht="12.75">
      <c r="A148" s="121"/>
      <c r="B148" s="40"/>
      <c r="C148" s="40"/>
    </row>
    <row r="149" spans="1:3" ht="12.75">
      <c r="A149" s="121"/>
      <c r="B149" s="40" t="s">
        <v>7</v>
      </c>
      <c r="C149" s="79" t="s">
        <v>7</v>
      </c>
    </row>
    <row r="150" spans="1:3" ht="12.75">
      <c r="A150" s="120" t="s">
        <v>36</v>
      </c>
      <c r="B150" s="40" t="s">
        <v>7</v>
      </c>
      <c r="C150" s="119">
        <f>+'ESTADO ACTIVIDAD FRA ECONOMI-6'!C70</f>
        <v>5053753</v>
      </c>
    </row>
    <row r="151" spans="1:3" ht="12.75">
      <c r="A151" s="121"/>
      <c r="B151" s="40"/>
      <c r="C151" s="40"/>
    </row>
    <row r="152" spans="1:3" ht="12.75">
      <c r="A152" s="120" t="s">
        <v>55</v>
      </c>
      <c r="B152" s="79"/>
      <c r="C152" s="79"/>
    </row>
    <row r="153" spans="1:5" ht="12.75">
      <c r="A153" s="121"/>
      <c r="B153" s="94" t="s">
        <v>7</v>
      </c>
      <c r="C153" s="94" t="s">
        <v>7</v>
      </c>
      <c r="E153" s="5" t="s">
        <v>7</v>
      </c>
    </row>
    <row r="154" spans="1:3" ht="12.75">
      <c r="A154" s="121" t="s">
        <v>348</v>
      </c>
      <c r="B154" s="79">
        <f>+'ESTADO CAMBIOS SITUACIONFRA-2'!D21</f>
        <v>27506</v>
      </c>
      <c r="C154" s="79"/>
    </row>
    <row r="155" spans="1:4" ht="12.75">
      <c r="A155" s="121" t="s">
        <v>56</v>
      </c>
      <c r="B155" s="79">
        <f>+'ESTADO CAMBIOS SITUACIONFRA-2'!D22</f>
        <v>-24369</v>
      </c>
      <c r="C155" s="79">
        <f>SUM(B153:B155)</f>
        <v>3137</v>
      </c>
      <c r="D155" t="s">
        <v>7</v>
      </c>
    </row>
    <row r="156" spans="1:3" ht="12.75" customHeight="1">
      <c r="A156" s="121" t="s">
        <v>7</v>
      </c>
      <c r="B156" s="154"/>
      <c r="C156" s="152" t="s">
        <v>7</v>
      </c>
    </row>
    <row r="157" spans="1:3" ht="21" customHeight="1">
      <c r="A157" s="121" t="s">
        <v>7</v>
      </c>
      <c r="B157" s="154"/>
      <c r="C157" s="152"/>
    </row>
    <row r="158" spans="1:3" ht="12.75">
      <c r="A158" s="120" t="s">
        <v>57</v>
      </c>
      <c r="B158" s="79"/>
      <c r="C158" s="79"/>
    </row>
    <row r="159" spans="1:3" ht="12.75">
      <c r="A159" s="120" t="s">
        <v>58</v>
      </c>
      <c r="B159" s="79"/>
      <c r="C159" s="93">
        <f>+C150+C155</f>
        <v>5056890</v>
      </c>
    </row>
    <row r="160" spans="1:3" ht="12.75">
      <c r="A160" s="121"/>
      <c r="B160" s="79"/>
      <c r="C160" s="79"/>
    </row>
    <row r="161" spans="1:3" ht="12.75">
      <c r="A161" s="120" t="s">
        <v>368</v>
      </c>
      <c r="B161" s="94" t="s">
        <v>7</v>
      </c>
      <c r="C161" s="79"/>
    </row>
    <row r="162" spans="1:3" ht="12.75">
      <c r="A162" s="121"/>
      <c r="B162" s="94" t="s">
        <v>7</v>
      </c>
      <c r="C162" s="79" t="s">
        <v>7</v>
      </c>
    </row>
    <row r="163" spans="1:3" ht="12.75">
      <c r="A163" s="122" t="s">
        <v>318</v>
      </c>
      <c r="B163" s="94">
        <f>-' BALANCE GENERAL- 1 '!E25</f>
        <v>-391466</v>
      </c>
      <c r="C163" s="79"/>
    </row>
    <row r="164" spans="1:3" ht="12.75">
      <c r="A164" s="122" t="s">
        <v>319</v>
      </c>
      <c r="B164" s="94">
        <f>-' BALANCE GENERAL- 1 '!E29</f>
        <v>-313648</v>
      </c>
      <c r="C164" s="79"/>
    </row>
    <row r="165" spans="1:3" ht="12.75">
      <c r="A165" s="122" t="s">
        <v>369</v>
      </c>
      <c r="B165" s="94">
        <f>-' BALANCE GENERAL- 1 '!E24</f>
        <v>281311</v>
      </c>
      <c r="C165" s="79"/>
    </row>
    <row r="166" spans="1:3" ht="12.75">
      <c r="A166" s="122" t="s">
        <v>370</v>
      </c>
      <c r="B166" s="94">
        <f>-' BALANCE GENERAL- 1 '!E26</f>
        <v>188884</v>
      </c>
      <c r="C166" s="79"/>
    </row>
    <row r="167" spans="1:3" ht="12.75">
      <c r="A167" s="122" t="s">
        <v>371</v>
      </c>
      <c r="B167" s="94">
        <f>-' BALANCE GENERAL- 1 '!E27</f>
        <v>457991</v>
      </c>
      <c r="C167" s="79"/>
    </row>
    <row r="168" spans="1:3" ht="12.75">
      <c r="A168" s="122" t="s">
        <v>320</v>
      </c>
      <c r="B168" s="94">
        <f>+' BALANCE GENERAL- 1 '!K16</f>
        <v>320399</v>
      </c>
      <c r="C168" s="79"/>
    </row>
    <row r="169" spans="1:3" ht="12.75">
      <c r="A169" s="122" t="s">
        <v>276</v>
      </c>
      <c r="B169" s="94">
        <f>+' BALANCE GENERAL- 1 '!K18</f>
        <v>24181</v>
      </c>
      <c r="C169" s="79"/>
    </row>
    <row r="170" spans="1:3" ht="12.75">
      <c r="A170" s="122" t="s">
        <v>372</v>
      </c>
      <c r="B170" s="94">
        <f>+' BALANCE GENERAL- 1 '!K19</f>
        <v>15804</v>
      </c>
      <c r="C170" s="79"/>
    </row>
    <row r="171" spans="1:3" ht="12.75">
      <c r="A171" s="122" t="s">
        <v>321</v>
      </c>
      <c r="B171" s="94">
        <f>+' BALANCE GENERAL- 1 '!K21</f>
        <v>113993</v>
      </c>
      <c r="C171" s="79"/>
    </row>
    <row r="172" spans="1:3" ht="12.75">
      <c r="A172" s="122" t="s">
        <v>279</v>
      </c>
      <c r="B172" s="94">
        <f>+' BALANCE GENERAL- 1 '!K25</f>
        <v>29772</v>
      </c>
      <c r="C172" s="79"/>
    </row>
    <row r="173" spans="1:3" ht="12.75">
      <c r="A173" s="122" t="s">
        <v>373</v>
      </c>
      <c r="B173" s="94">
        <f>+' BALANCE GENERAL- 1 '!K28</f>
        <v>100000</v>
      </c>
      <c r="C173" s="79"/>
    </row>
    <row r="174" spans="1:3" ht="12.75">
      <c r="A174" s="122" t="s">
        <v>374</v>
      </c>
      <c r="B174" s="94">
        <f>+' BALANCE GENERAL- 1 '!K32</f>
        <v>-1377</v>
      </c>
      <c r="C174" s="79"/>
    </row>
    <row r="175" spans="1:3" ht="12.75">
      <c r="A175" s="121"/>
      <c r="B175" s="94" t="s">
        <v>7</v>
      </c>
      <c r="C175" s="79"/>
    </row>
    <row r="176" spans="1:3" ht="12.75">
      <c r="A176" s="120" t="s">
        <v>375</v>
      </c>
      <c r="B176" s="94" t="s">
        <v>7</v>
      </c>
      <c r="C176" s="93">
        <f>SUM(B163:B174)</f>
        <v>825844</v>
      </c>
    </row>
    <row r="177" spans="1:3" ht="12.75">
      <c r="A177" s="121"/>
      <c r="B177" s="94"/>
      <c r="C177" s="79"/>
    </row>
    <row r="178" spans="1:3" ht="12.75">
      <c r="A178" s="120" t="s">
        <v>376</v>
      </c>
      <c r="B178" s="94"/>
      <c r="C178" s="93" t="s">
        <v>7</v>
      </c>
    </row>
    <row r="179" spans="1:3" ht="12.75">
      <c r="A179" s="121"/>
      <c r="B179" s="94"/>
      <c r="C179" s="79"/>
    </row>
    <row r="180" spans="1:3" ht="12.75">
      <c r="A180" s="121" t="s">
        <v>142</v>
      </c>
      <c r="B180" s="94">
        <f>-' BALANCE GENERAL- 1 '!E33</f>
        <v>-1780326</v>
      </c>
      <c r="C180" s="79"/>
    </row>
    <row r="181" spans="1:3" ht="12.75">
      <c r="A181" s="122" t="s">
        <v>284</v>
      </c>
      <c r="B181" s="94">
        <f>-' BALANCE GENERAL- 1 '!E20</f>
        <v>-1851462</v>
      </c>
      <c r="C181" s="79"/>
    </row>
    <row r="182" spans="1:5" ht="12.75">
      <c r="A182" s="122" t="s">
        <v>322</v>
      </c>
      <c r="B182" s="94">
        <f>-'ESTADO CAMBIOS SITUACIONFRA-2'!D49</f>
        <v>-620772</v>
      </c>
      <c r="C182" s="79"/>
      <c r="E182" s="5"/>
    </row>
    <row r="183" spans="1:6" ht="12.75">
      <c r="A183" s="122" t="s">
        <v>282</v>
      </c>
      <c r="B183" s="94">
        <f>-' BALANCE GENERAL- 1 '!E65</f>
        <v>-2797</v>
      </c>
      <c r="C183" s="79"/>
      <c r="F183" s="5"/>
    </row>
    <row r="184" spans="1:3" ht="12.75">
      <c r="A184" s="122" t="s">
        <v>323</v>
      </c>
      <c r="B184" s="94">
        <f>-' BALANCE GENERAL- 1 '!E66</f>
        <v>-21041</v>
      </c>
      <c r="C184" s="79"/>
    </row>
    <row r="185" spans="1:3" ht="12.75">
      <c r="A185" s="122" t="s">
        <v>324</v>
      </c>
      <c r="B185" s="94">
        <f>-' BALANCE GENERAL- 1 '!E67</f>
        <v>-3961</v>
      </c>
      <c r="C185" s="79"/>
    </row>
    <row r="186" spans="1:3" ht="12.75">
      <c r="A186" s="122" t="s">
        <v>325</v>
      </c>
      <c r="B186" s="94">
        <f>-' BALANCE GENERAL- 1 '!E70</f>
        <v>-43087</v>
      </c>
      <c r="C186" s="79"/>
    </row>
    <row r="187" spans="1:3" ht="12.75">
      <c r="A187" s="122" t="s">
        <v>326</v>
      </c>
      <c r="B187" s="94">
        <f>-' BALANCE GENERAL- 1 '!E73</f>
        <v>-22950</v>
      </c>
      <c r="C187" s="79"/>
    </row>
    <row r="188" spans="1:3" ht="12.75">
      <c r="A188" s="122" t="s">
        <v>327</v>
      </c>
      <c r="B188" s="94">
        <f>-' BALANCE GENERAL- 1 '!E41</f>
        <v>-66433</v>
      </c>
      <c r="C188" s="79"/>
    </row>
    <row r="189" spans="1:3" ht="12.75">
      <c r="A189" s="122" t="s">
        <v>377</v>
      </c>
      <c r="B189" s="94">
        <f>-' BALANCE GENERAL- 1 '!E39</f>
        <v>3132</v>
      </c>
      <c r="C189" s="79"/>
    </row>
    <row r="190" spans="1:3" ht="12.75">
      <c r="A190" s="122" t="s">
        <v>378</v>
      </c>
      <c r="B190" s="94">
        <f>-' BALANCE GENERAL- 1 '!E38</f>
        <v>968387</v>
      </c>
      <c r="C190" s="79"/>
    </row>
    <row r="191" spans="1:3" ht="12.75">
      <c r="A191" s="122" t="s">
        <v>379</v>
      </c>
      <c r="B191" s="94">
        <f>+'ESTADO CAMBIOS SITUACIONFRA-2'!D38</f>
        <v>143683</v>
      </c>
      <c r="C191" s="79"/>
    </row>
    <row r="192" spans="1:3" ht="12.75">
      <c r="A192" s="122" t="s">
        <v>380</v>
      </c>
      <c r="B192" s="94">
        <f>-' BALANCE GENERAL- 1 '!E71</f>
        <v>227362</v>
      </c>
      <c r="C192" s="79"/>
    </row>
    <row r="193" spans="1:4" ht="12.75">
      <c r="A193" s="122"/>
      <c r="B193" s="123"/>
      <c r="C193" s="127" t="s">
        <v>7</v>
      </c>
      <c r="D193" s="5"/>
    </row>
    <row r="194" spans="1:4" ht="12.75">
      <c r="A194" s="120" t="s">
        <v>61</v>
      </c>
      <c r="B194" s="79"/>
      <c r="C194" s="93" t="s">
        <v>7</v>
      </c>
      <c r="D194" s="5"/>
    </row>
    <row r="195" spans="1:4" ht="12.75">
      <c r="A195" s="120" t="s">
        <v>62</v>
      </c>
      <c r="B195" s="79"/>
      <c r="C195" s="93">
        <f>SUM(B180:B193)</f>
        <v>-3070265</v>
      </c>
      <c r="D195" s="5"/>
    </row>
    <row r="196" spans="1:4" ht="12.75">
      <c r="A196" s="121"/>
      <c r="B196" s="79"/>
      <c r="C196" s="79"/>
      <c r="D196" s="5"/>
    </row>
    <row r="197" spans="1:4" ht="12.75">
      <c r="A197" s="120" t="s">
        <v>63</v>
      </c>
      <c r="B197" s="94" t="s">
        <v>7</v>
      </c>
      <c r="C197" s="79"/>
      <c r="D197" s="5"/>
    </row>
    <row r="198" spans="1:4" ht="12.75">
      <c r="A198" s="121"/>
      <c r="B198" s="94" t="s">
        <v>7</v>
      </c>
      <c r="C198" s="79"/>
      <c r="D198" s="5"/>
    </row>
    <row r="199" spans="1:4" ht="12.75">
      <c r="A199" s="122" t="s">
        <v>381</v>
      </c>
      <c r="B199" s="79">
        <f>+' BALANCE GENERAL- 1 '!K56</f>
        <v>22950</v>
      </c>
      <c r="C199" s="79"/>
      <c r="D199" s="5"/>
    </row>
    <row r="200" spans="1:4" ht="12.75">
      <c r="A200" s="122" t="s">
        <v>382</v>
      </c>
      <c r="B200" s="79">
        <f>+' BALANCE GENERAL- 1 '!K57</f>
        <v>1826490</v>
      </c>
      <c r="C200" s="79"/>
      <c r="D200" s="5"/>
    </row>
    <row r="201" spans="1:4" ht="12.75">
      <c r="A201" s="122" t="s">
        <v>328</v>
      </c>
      <c r="B201" s="79">
        <f>+' BALANCE GENERAL- 1 '!K59</f>
        <v>51288</v>
      </c>
      <c r="C201" s="79"/>
      <c r="D201" s="5"/>
    </row>
    <row r="202" spans="1:4" ht="12.75">
      <c r="A202" s="122" t="s">
        <v>383</v>
      </c>
      <c r="B202" s="79">
        <f>-'ESTADO CAMBIOS SITUACIONFRA-2'!D58</f>
        <v>-2016235</v>
      </c>
      <c r="C202" s="79"/>
      <c r="D202" s="5"/>
    </row>
    <row r="203" spans="1:4" ht="12.75">
      <c r="A203" s="121" t="s">
        <v>7</v>
      </c>
      <c r="B203" s="153"/>
      <c r="C203" s="152" t="s">
        <v>7</v>
      </c>
      <c r="D203" s="5"/>
    </row>
    <row r="204" spans="1:4" ht="12.75">
      <c r="A204" s="120" t="s">
        <v>61</v>
      </c>
      <c r="B204" s="153"/>
      <c r="C204" s="152"/>
      <c r="D204" s="5"/>
    </row>
    <row r="205" spans="1:4" ht="12.75">
      <c r="A205" s="120" t="s">
        <v>384</v>
      </c>
      <c r="B205" s="79"/>
      <c r="C205" s="93">
        <f>SUM(B199:B202)</f>
        <v>-115507</v>
      </c>
      <c r="D205" s="5"/>
    </row>
    <row r="206" spans="1:4" ht="12.75">
      <c r="A206" s="121"/>
      <c r="B206" s="153"/>
      <c r="C206" s="152">
        <f>SUM(C159:C205)</f>
        <v>2696962</v>
      </c>
      <c r="D206" s="5" t="s">
        <v>7</v>
      </c>
    </row>
    <row r="207" spans="1:4" ht="12.75">
      <c r="A207" s="120" t="s">
        <v>163</v>
      </c>
      <c r="B207" s="153"/>
      <c r="C207" s="152"/>
      <c r="D207" s="5" t="s">
        <v>7</v>
      </c>
    </row>
    <row r="208" spans="1:4" ht="12.75">
      <c r="A208" s="121"/>
      <c r="B208" s="79"/>
      <c r="C208" s="93" t="s">
        <v>7</v>
      </c>
      <c r="D208" s="5"/>
    </row>
    <row r="209" spans="1:4" ht="12.75">
      <c r="A209" s="120" t="s">
        <v>296</v>
      </c>
      <c r="B209" s="79"/>
      <c r="C209" s="79">
        <f>+B211+B212</f>
        <v>7997280</v>
      </c>
      <c r="D209" s="5"/>
    </row>
    <row r="210" spans="1:4" ht="12.75">
      <c r="A210" s="121"/>
      <c r="B210" s="94" t="s">
        <v>7</v>
      </c>
      <c r="C210" s="79"/>
      <c r="D210" s="5"/>
    </row>
    <row r="211" spans="1:4" ht="12.75">
      <c r="A211" s="79" t="s">
        <v>50</v>
      </c>
      <c r="B211" s="94">
        <v>55949</v>
      </c>
      <c r="C211" s="79" t="s">
        <v>7</v>
      </c>
      <c r="D211" s="5"/>
    </row>
    <row r="212" spans="1:4" ht="12.75">
      <c r="A212" s="79" t="s">
        <v>51</v>
      </c>
      <c r="B212" s="79">
        <v>7941331</v>
      </c>
      <c r="C212" s="93" t="s">
        <v>7</v>
      </c>
      <c r="D212" s="5"/>
    </row>
    <row r="213" spans="1:5" ht="12.75">
      <c r="A213" s="79" t="s">
        <v>7</v>
      </c>
      <c r="B213" s="79"/>
      <c r="C213" s="93" t="s">
        <v>7</v>
      </c>
      <c r="D213" s="5" t="s">
        <v>7</v>
      </c>
      <c r="E213" t="s">
        <v>7</v>
      </c>
    </row>
    <row r="214" spans="1:5" ht="12.75">
      <c r="A214" s="93" t="s">
        <v>329</v>
      </c>
      <c r="B214" s="79"/>
      <c r="C214" s="93">
        <f>+C206+C209</f>
        <v>10694242</v>
      </c>
      <c r="D214" s="5"/>
      <c r="E214" s="5" t="s">
        <v>7</v>
      </c>
    </row>
    <row r="215" spans="1:4" ht="12.75">
      <c r="A215" s="79"/>
      <c r="B215" s="79" t="s">
        <v>7</v>
      </c>
      <c r="C215" s="79" t="s">
        <v>7</v>
      </c>
      <c r="D215" s="5"/>
    </row>
    <row r="216" spans="1:4" ht="12.75">
      <c r="A216" s="79" t="s">
        <v>50</v>
      </c>
      <c r="B216" s="79">
        <v>92047</v>
      </c>
      <c r="C216" s="79" t="s">
        <v>7</v>
      </c>
      <c r="D216" s="5"/>
    </row>
    <row r="217" spans="1:5" ht="12.75">
      <c r="A217" s="79" t="s">
        <v>51</v>
      </c>
      <c r="B217" s="79">
        <v>10602195</v>
      </c>
      <c r="C217" s="79" t="s">
        <v>7</v>
      </c>
      <c r="D217" s="5"/>
      <c r="E217" s="28" t="s">
        <v>7</v>
      </c>
    </row>
    <row r="218" spans="1:5" ht="12.75">
      <c r="A218" s="5"/>
      <c r="B218" s="28" t="s">
        <v>7</v>
      </c>
      <c r="C218" s="5" t="s">
        <v>7</v>
      </c>
      <c r="D218" s="5" t="s">
        <v>7</v>
      </c>
      <c r="E218" s="28" t="s">
        <v>7</v>
      </c>
    </row>
    <row r="219" spans="1:5" ht="12.75">
      <c r="A219" s="5"/>
      <c r="B219" s="5" t="s">
        <v>7</v>
      </c>
      <c r="C219" s="5" t="s">
        <v>7</v>
      </c>
      <c r="D219" s="5" t="s">
        <v>106</v>
      </c>
      <c r="E219" s="7" t="s">
        <v>7</v>
      </c>
    </row>
    <row r="220" spans="1:4" ht="12.75">
      <c r="A220" s="5"/>
      <c r="B220" s="5"/>
      <c r="C220" s="5"/>
      <c r="D220" s="5"/>
    </row>
    <row r="221" spans="1:3" ht="12.75">
      <c r="A221" s="60" t="s">
        <v>234</v>
      </c>
      <c r="B221" s="59" t="s">
        <v>385</v>
      </c>
      <c r="C221" s="59"/>
    </row>
    <row r="222" spans="1:3" ht="12.75">
      <c r="A222" s="1" t="s">
        <v>235</v>
      </c>
      <c r="B222" s="149" t="s">
        <v>386</v>
      </c>
      <c r="C222" s="149"/>
    </row>
    <row r="223" spans="1:3" ht="12.75">
      <c r="A223" s="1"/>
      <c r="B223" s="149" t="s">
        <v>387</v>
      </c>
      <c r="C223" s="149"/>
    </row>
    <row r="224" spans="1:3" ht="12.75">
      <c r="A224" s="1"/>
      <c r="B224" s="59"/>
      <c r="C224" s="59"/>
    </row>
    <row r="225" spans="1:3" ht="12.75">
      <c r="A225" s="1"/>
      <c r="B225" s="59"/>
      <c r="C225" s="59"/>
    </row>
    <row r="226" spans="1:4" ht="12.75">
      <c r="A226" s="150" t="s">
        <v>391</v>
      </c>
      <c r="B226" s="150"/>
      <c r="C226" s="150"/>
      <c r="D226" s="91"/>
    </row>
    <row r="227" spans="1:4" ht="12.75">
      <c r="A227" s="150" t="s">
        <v>388</v>
      </c>
      <c r="B227" s="150"/>
      <c r="C227" s="150"/>
      <c r="D227" s="91"/>
    </row>
    <row r="228" spans="1:4" ht="12.75">
      <c r="A228" s="149" t="s">
        <v>389</v>
      </c>
      <c r="B228" s="149"/>
      <c r="C228" s="149"/>
      <c r="D228" s="91"/>
    </row>
    <row r="229" spans="1:4" ht="12.75">
      <c r="A229" s="149" t="s">
        <v>390</v>
      </c>
      <c r="B229" s="149"/>
      <c r="C229" s="149"/>
      <c r="D229" s="3"/>
    </row>
    <row r="230" ht="12.75" hidden="1"/>
    <row r="231" spans="1:4" ht="12.75" hidden="1">
      <c r="A231" s="5"/>
      <c r="B231" s="5"/>
      <c r="C231" s="5"/>
      <c r="D231" s="5"/>
    </row>
    <row r="232" spans="1:4" ht="12.75" hidden="1">
      <c r="A232" s="5"/>
      <c r="B232" s="5"/>
      <c r="C232" s="5"/>
      <c r="D232" s="5"/>
    </row>
    <row r="233" spans="1:4" ht="12.75" hidden="1">
      <c r="A233" s="5"/>
      <c r="B233" s="5"/>
      <c r="C233" s="5"/>
      <c r="D233" s="5"/>
    </row>
    <row r="234" spans="1:4" ht="12.75" hidden="1">
      <c r="A234" s="5"/>
      <c r="B234" s="5"/>
      <c r="C234" s="5"/>
      <c r="D234" s="5"/>
    </row>
    <row r="235" spans="1:4" ht="12.75" hidden="1">
      <c r="A235" s="5"/>
      <c r="B235" s="5"/>
      <c r="C235" s="5"/>
      <c r="D235" s="5"/>
    </row>
    <row r="236" spans="1:4" ht="12.75" hidden="1">
      <c r="A236" s="59" t="s">
        <v>37</v>
      </c>
      <c r="B236" s="59"/>
      <c r="C236" s="59"/>
      <c r="D236" s="59"/>
    </row>
    <row r="237" spans="1:4" ht="12.75" hidden="1">
      <c r="A237" s="58" t="s">
        <v>165</v>
      </c>
      <c r="B237" s="58"/>
      <c r="C237" s="58"/>
      <c r="D237" s="58"/>
    </row>
    <row r="238" spans="1:4" ht="12.75" hidden="1">
      <c r="A238" s="58" t="s">
        <v>194</v>
      </c>
      <c r="B238" s="58"/>
      <c r="C238" s="58"/>
      <c r="D238" s="58"/>
    </row>
    <row r="239" spans="1:4" ht="12.75" hidden="1">
      <c r="A239" s="58" t="s">
        <v>128</v>
      </c>
      <c r="B239" s="58"/>
      <c r="C239" s="58"/>
      <c r="D239" s="58"/>
    </row>
    <row r="240" spans="1:4" ht="12.75" hidden="1">
      <c r="A240" s="25"/>
      <c r="B240" s="25"/>
      <c r="C240" s="25"/>
      <c r="D240" s="25"/>
    </row>
    <row r="241" spans="1:4" ht="12.75" hidden="1">
      <c r="A241" s="25"/>
      <c r="B241" s="25"/>
      <c r="C241" s="25"/>
      <c r="D241" s="25"/>
    </row>
    <row r="242" ht="12.75" hidden="1"/>
    <row r="243" spans="1:4" ht="12.75" hidden="1">
      <c r="A243" s="1" t="s">
        <v>195</v>
      </c>
      <c r="D243" s="5">
        <f>+' BALANCE GENERAL- 1 '!J49</f>
        <v>33961669</v>
      </c>
    </row>
    <row r="244" ht="12.75" hidden="1">
      <c r="D244" s="5"/>
    </row>
    <row r="245" spans="1:4" ht="12.75" hidden="1">
      <c r="A245" t="s">
        <v>201</v>
      </c>
      <c r="D245" s="5">
        <f>+' BALANCE GENERAL- 1 '!K51</f>
        <v>4938246</v>
      </c>
    </row>
    <row r="246" ht="12.75" hidden="1">
      <c r="D246" s="24"/>
    </row>
    <row r="247" spans="1:4" ht="12.75" hidden="1">
      <c r="A247" s="1" t="s">
        <v>196</v>
      </c>
      <c r="C247" s="23" t="s">
        <v>7</v>
      </c>
      <c r="D247" s="5">
        <f>+D243+D245</f>
        <v>38899915</v>
      </c>
    </row>
    <row r="248" spans="1:4" ht="12.75" hidden="1">
      <c r="A248" t="s">
        <v>7</v>
      </c>
      <c r="C248" s="23" t="s">
        <v>7</v>
      </c>
      <c r="D248" s="5" t="s">
        <v>7</v>
      </c>
    </row>
    <row r="249" spans="3:4" ht="12.75" hidden="1">
      <c r="C249" s="26"/>
      <c r="D249" s="5" t="s">
        <v>7</v>
      </c>
    </row>
    <row r="250" spans="1:4" ht="12.75" hidden="1">
      <c r="A250" s="1" t="s">
        <v>38</v>
      </c>
      <c r="C250" s="23"/>
      <c r="D250" s="5" t="s">
        <v>7</v>
      </c>
    </row>
    <row r="251" spans="3:4" ht="12.75" hidden="1">
      <c r="C251" s="23"/>
      <c r="D251" s="5"/>
    </row>
    <row r="252" spans="1:4" ht="12.75" hidden="1">
      <c r="A252" s="1" t="s">
        <v>39</v>
      </c>
      <c r="C252" s="23"/>
      <c r="D252" s="5">
        <f>SUM(D254:D257)</f>
        <v>5430705</v>
      </c>
    </row>
    <row r="253" spans="3:4" ht="12.75" hidden="1">
      <c r="C253" s="23"/>
      <c r="D253" s="5"/>
    </row>
    <row r="254" spans="1:4" ht="12.75" hidden="1">
      <c r="A254" t="s">
        <v>121</v>
      </c>
      <c r="C254" s="23"/>
      <c r="D254" s="5">
        <f>+' BALANCE GENERAL- 1 '!K52</f>
        <v>3552927</v>
      </c>
    </row>
    <row r="255" spans="1:4" ht="12.75" hidden="1">
      <c r="A255" s="5" t="s">
        <v>145</v>
      </c>
      <c r="C255" s="23"/>
      <c r="D255" s="5">
        <f>+' BALANCE GENERAL- 1 '!K55</f>
        <v>0</v>
      </c>
    </row>
    <row r="256" spans="1:4" ht="12.75" hidden="1">
      <c r="A256" t="s">
        <v>197</v>
      </c>
      <c r="C256" s="23"/>
      <c r="D256" s="5">
        <f>+' BALANCE GENERAL- 1 '!K57</f>
        <v>1826490</v>
      </c>
    </row>
    <row r="257" spans="1:4" ht="12.75" hidden="1">
      <c r="A257" t="s">
        <v>136</v>
      </c>
      <c r="C257" s="23"/>
      <c r="D257" s="5">
        <f>+' BALANCE GENERAL- 1 '!K59</f>
        <v>51288</v>
      </c>
    </row>
    <row r="258" spans="1:4" ht="12.75" hidden="1">
      <c r="A258" s="1" t="s">
        <v>7</v>
      </c>
      <c r="C258" s="23" t="s">
        <v>7</v>
      </c>
      <c r="D258" s="5" t="s">
        <v>7</v>
      </c>
    </row>
    <row r="259" spans="1:4" ht="12.75" hidden="1">
      <c r="A259" s="1" t="s">
        <v>40</v>
      </c>
      <c r="C259" s="23"/>
      <c r="D259" s="27">
        <f>+D261+D262</f>
        <v>515409</v>
      </c>
    </row>
    <row r="260" spans="1:4" ht="12.75" hidden="1">
      <c r="A260" t="s">
        <v>7</v>
      </c>
      <c r="C260" s="23"/>
      <c r="D260" s="5" t="s">
        <v>7</v>
      </c>
    </row>
    <row r="261" spans="1:4" ht="12.75" hidden="1">
      <c r="A261" t="s">
        <v>198</v>
      </c>
      <c r="C261" s="23"/>
      <c r="D261" s="5">
        <f>-'ESTADO ACTIVIDAD FRA ECONOMI-6'!C70</f>
        <v>-5053753</v>
      </c>
    </row>
    <row r="262" spans="1:4" ht="12.75" hidden="1">
      <c r="A262" t="s">
        <v>199</v>
      </c>
      <c r="C262" s="23"/>
      <c r="D262" s="5">
        <f>+' BALANCE GENERAL- 1 '!J54</f>
        <v>5569162</v>
      </c>
    </row>
    <row r="263" spans="1:4" ht="12.75" hidden="1">
      <c r="A263" t="s">
        <v>7</v>
      </c>
      <c r="C263" s="23"/>
      <c r="D263" s="5" t="s">
        <v>7</v>
      </c>
    </row>
    <row r="264" spans="1:4" ht="12.75" hidden="1">
      <c r="A264" s="1" t="s">
        <v>200</v>
      </c>
      <c r="C264" s="23"/>
      <c r="D264" s="5">
        <f>+D252-D261-D262</f>
        <v>4915296</v>
      </c>
    </row>
    <row r="265" spans="3:4" ht="12.75" hidden="1">
      <c r="C265" s="23"/>
      <c r="D265" s="5" t="s">
        <v>7</v>
      </c>
    </row>
    <row r="266" spans="3:4" ht="12.75" hidden="1">
      <c r="C266" s="23"/>
      <c r="D266" s="5"/>
    </row>
    <row r="267" spans="3:4" ht="12.75" hidden="1">
      <c r="C267" s="23"/>
      <c r="D267" s="5"/>
    </row>
    <row r="268" spans="3:4" ht="12.75" hidden="1">
      <c r="C268" s="23"/>
      <c r="D268" s="5" t="s">
        <v>7</v>
      </c>
    </row>
    <row r="269" spans="3:4" ht="12.75" hidden="1">
      <c r="C269" s="23"/>
      <c r="D269" s="5"/>
    </row>
    <row r="270" spans="3:4" ht="12.75" hidden="1">
      <c r="C270" s="23"/>
      <c r="D270" s="5" t="s">
        <v>7</v>
      </c>
    </row>
    <row r="271" spans="3:4" ht="12.75" hidden="1">
      <c r="C271" s="23"/>
      <c r="D271" s="5" t="s">
        <v>7</v>
      </c>
    </row>
    <row r="272" spans="1:3" ht="12.75" hidden="1">
      <c r="A272" s="60" t="s">
        <v>70</v>
      </c>
      <c r="B272" s="59" t="s">
        <v>33</v>
      </c>
      <c r="C272" s="59"/>
    </row>
    <row r="273" spans="1:3" ht="12.75" hidden="1">
      <c r="A273" s="1" t="s">
        <v>71</v>
      </c>
      <c r="B273" s="1" t="s">
        <v>202</v>
      </c>
      <c r="C273" s="1" t="s">
        <v>7</v>
      </c>
    </row>
    <row r="274" spans="1:3" ht="12.75" hidden="1">
      <c r="A274" s="1"/>
      <c r="B274" s="1" t="s">
        <v>203</v>
      </c>
      <c r="C274" s="1" t="s">
        <v>7</v>
      </c>
    </row>
    <row r="275" spans="1:4" ht="12.75" hidden="1">
      <c r="A275" s="1"/>
      <c r="B275" s="1"/>
      <c r="C275" s="1"/>
      <c r="D275" s="1"/>
    </row>
    <row r="276" spans="1:4" ht="12.75" hidden="1">
      <c r="A276" s="151" t="s">
        <v>204</v>
      </c>
      <c r="B276" s="151"/>
      <c r="C276" s="151"/>
      <c r="D276" s="151"/>
    </row>
    <row r="277" spans="1:4" ht="12.75" hidden="1">
      <c r="A277" s="151" t="s">
        <v>205</v>
      </c>
      <c r="B277" s="151"/>
      <c r="C277" s="151"/>
      <c r="D277" s="151"/>
    </row>
    <row r="278" spans="1:4" ht="12.75" hidden="1">
      <c r="A278" s="4" t="s">
        <v>206</v>
      </c>
      <c r="B278" s="151"/>
      <c r="C278" s="151"/>
      <c r="D278" s="151"/>
    </row>
    <row r="279" spans="1:4" ht="12.75" hidden="1">
      <c r="A279" s="4" t="s">
        <v>207</v>
      </c>
      <c r="B279" s="3"/>
      <c r="C279" s="3"/>
      <c r="D279" s="3"/>
    </row>
    <row r="280" ht="12.75" hidden="1"/>
    <row r="281" ht="12.75" hidden="1">
      <c r="D281" s="5"/>
    </row>
    <row r="282" ht="12.75" hidden="1">
      <c r="D282" s="5"/>
    </row>
    <row r="283" ht="12.75" hidden="1">
      <c r="D283" s="5"/>
    </row>
    <row r="284" ht="12.75" hidden="1">
      <c r="D284" s="5"/>
    </row>
    <row r="285" ht="12.75" hidden="1">
      <c r="D285" s="5"/>
    </row>
    <row r="286" ht="12.75" hidden="1">
      <c r="D286" s="5"/>
    </row>
    <row r="287" ht="12.75" hidden="1">
      <c r="D287" s="5"/>
    </row>
    <row r="288" ht="12.75" hidden="1">
      <c r="D288" s="5"/>
    </row>
    <row r="289" ht="12.75" hidden="1">
      <c r="D289" s="5"/>
    </row>
    <row r="290" ht="12.75" hidden="1">
      <c r="D290" s="5"/>
    </row>
    <row r="291" ht="12.75" hidden="1">
      <c r="D291" s="5"/>
    </row>
    <row r="292" ht="12.75" hidden="1">
      <c r="D292" s="5"/>
    </row>
    <row r="293" ht="12.75" hidden="1">
      <c r="D293" s="5"/>
    </row>
    <row r="294" ht="12.75" hidden="1">
      <c r="D294" s="5"/>
    </row>
    <row r="295" ht="12.75" hidden="1">
      <c r="D295" s="5"/>
    </row>
    <row r="296" ht="12.75" hidden="1">
      <c r="D296" s="5"/>
    </row>
    <row r="297" ht="12.75" hidden="1">
      <c r="D297" s="5"/>
    </row>
    <row r="298" ht="12.75" hidden="1">
      <c r="D298" s="5"/>
    </row>
    <row r="299" ht="12.75" hidden="1">
      <c r="D299" s="5"/>
    </row>
    <row r="300" ht="12.75" hidden="1">
      <c r="D300" s="5"/>
    </row>
    <row r="301" ht="12.75" hidden="1">
      <c r="D301" s="5"/>
    </row>
    <row r="302" ht="12.75" hidden="1">
      <c r="D302" s="5"/>
    </row>
    <row r="303" ht="12.75" hidden="1">
      <c r="D303" s="5"/>
    </row>
    <row r="304" ht="12.75" hidden="1">
      <c r="D304" s="5"/>
    </row>
    <row r="305" ht="12.75" hidden="1">
      <c r="D305" s="5"/>
    </row>
    <row r="306" ht="12.75" hidden="1">
      <c r="D306" s="5"/>
    </row>
    <row r="307" ht="12.75" hidden="1">
      <c r="D307" s="5"/>
    </row>
    <row r="308" ht="12.75" hidden="1">
      <c r="D308" s="5"/>
    </row>
    <row r="309" ht="12.75" hidden="1">
      <c r="D309" s="5"/>
    </row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</sheetData>
  <sheetProtection/>
  <mergeCells count="30">
    <mergeCell ref="A142:C142"/>
    <mergeCell ref="A1:D1"/>
    <mergeCell ref="A2:D2"/>
    <mergeCell ref="A3:D3"/>
    <mergeCell ref="A4:D4"/>
    <mergeCell ref="A68:D68"/>
    <mergeCell ref="A69:D69"/>
    <mergeCell ref="B70:D70"/>
    <mergeCell ref="A78:D78"/>
    <mergeCell ref="A118:D118"/>
    <mergeCell ref="B120:D120"/>
    <mergeCell ref="A119:D119"/>
    <mergeCell ref="B278:D278"/>
    <mergeCell ref="A276:D276"/>
    <mergeCell ref="B156:B157"/>
    <mergeCell ref="C156:C157"/>
    <mergeCell ref="B203:B204"/>
    <mergeCell ref="A143:C143"/>
    <mergeCell ref="A144:C144"/>
    <mergeCell ref="A145:C145"/>
    <mergeCell ref="C203:C204"/>
    <mergeCell ref="B206:B207"/>
    <mergeCell ref="C206:C207"/>
    <mergeCell ref="B222:C222"/>
    <mergeCell ref="A277:D277"/>
    <mergeCell ref="A229:C229"/>
    <mergeCell ref="A227:C227"/>
    <mergeCell ref="A228:C228"/>
    <mergeCell ref="B223:C223"/>
    <mergeCell ref="A226:C226"/>
  </mergeCells>
  <printOptions/>
  <pageMargins left="1.1811023622047245" right="0.7874015748031497" top="0.1968503937007874" bottom="0" header="0" footer="0"/>
  <pageSetup horizontalDpi="600" verticalDpi="6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4"/>
  <sheetViews>
    <sheetView zoomScale="75" zoomScaleNormal="75" zoomScalePageLayoutView="0" workbookViewId="0" topLeftCell="A244">
      <selection activeCell="G256" sqref="G256"/>
    </sheetView>
  </sheetViews>
  <sheetFormatPr defaultColWidth="11.421875" defaultRowHeight="12.75"/>
  <cols>
    <col min="1" max="1" width="62.28125" style="0" customWidth="1"/>
    <col min="2" max="2" width="20.140625" style="0" customWidth="1"/>
    <col min="3" max="3" width="21.28125" style="0" customWidth="1"/>
    <col min="4" max="5" width="14.421875" style="0" bestFit="1" customWidth="1"/>
    <col min="6" max="6" width="12.57421875" style="0" bestFit="1" customWidth="1"/>
  </cols>
  <sheetData>
    <row r="1" spans="1:4" ht="12.75" hidden="1">
      <c r="A1" s="145" t="s">
        <v>73</v>
      </c>
      <c r="B1" s="145"/>
      <c r="C1" s="145"/>
      <c r="D1" s="145"/>
    </row>
    <row r="2" spans="1:4" ht="12.75" hidden="1">
      <c r="A2" s="145" t="s">
        <v>74</v>
      </c>
      <c r="B2" s="145"/>
      <c r="C2" s="145"/>
      <c r="D2" s="145"/>
    </row>
    <row r="3" spans="1:4" ht="12.75" hidden="1">
      <c r="A3" s="145" t="s">
        <v>265</v>
      </c>
      <c r="B3" s="145"/>
      <c r="C3" s="145"/>
      <c r="D3" s="145"/>
    </row>
    <row r="4" spans="1:4" ht="12.75" hidden="1">
      <c r="A4" s="145" t="s">
        <v>125</v>
      </c>
      <c r="B4" s="145"/>
      <c r="C4" s="145"/>
      <c r="D4" s="145"/>
    </row>
    <row r="5" ht="12.75" hidden="1">
      <c r="A5" t="s">
        <v>7</v>
      </c>
    </row>
    <row r="6" ht="12.75" hidden="1">
      <c r="A6" s="60" t="s">
        <v>75</v>
      </c>
    </row>
    <row r="7" ht="12.75" hidden="1">
      <c r="A7" s="8"/>
    </row>
    <row r="8" spans="1:7" ht="12.75" hidden="1">
      <c r="A8" s="61" t="s">
        <v>246</v>
      </c>
      <c r="B8" s="28" t="s">
        <v>7</v>
      </c>
      <c r="C8" s="5">
        <f>+' BALANCE GENERAL- 1 '!D12-' BALANCE GENERAL- 1 '!J12</f>
        <v>18798858</v>
      </c>
      <c r="D8" s="5" t="s">
        <v>7</v>
      </c>
      <c r="E8" s="23"/>
      <c r="F8" s="23"/>
      <c r="G8" s="23"/>
    </row>
    <row r="9" spans="1:7" ht="12.75" hidden="1">
      <c r="A9" s="61" t="s">
        <v>266</v>
      </c>
      <c r="B9" s="28" t="s">
        <v>7</v>
      </c>
      <c r="C9" s="5">
        <f>+' BALANCE GENERAL- 1 '!C12-' BALANCE GENERAL- 1 '!I12</f>
        <v>22521438</v>
      </c>
      <c r="D9" s="5" t="s">
        <v>7</v>
      </c>
      <c r="E9" s="23"/>
      <c r="F9" s="23"/>
      <c r="G9" s="23"/>
    </row>
    <row r="10" spans="1:7" ht="12.75" hidden="1">
      <c r="A10" s="61"/>
      <c r="B10" s="5"/>
      <c r="C10" s="5" t="s">
        <v>7</v>
      </c>
      <c r="D10" s="5"/>
      <c r="E10" s="23"/>
      <c r="F10" s="23"/>
      <c r="G10" s="23"/>
    </row>
    <row r="11" spans="1:7" ht="12.75" hidden="1">
      <c r="A11" s="62" t="s">
        <v>76</v>
      </c>
      <c r="B11" s="28" t="s">
        <v>7</v>
      </c>
      <c r="C11" s="5">
        <f>+C9-C8</f>
        <v>3722580</v>
      </c>
      <c r="D11" s="5" t="s">
        <v>7</v>
      </c>
      <c r="E11" s="23"/>
      <c r="F11" s="23"/>
      <c r="G11" s="23"/>
    </row>
    <row r="12" spans="1:7" ht="12.75" hidden="1">
      <c r="A12" s="61" t="s">
        <v>7</v>
      </c>
      <c r="B12" s="5"/>
      <c r="C12" s="5"/>
      <c r="D12" s="5"/>
      <c r="E12" s="23"/>
      <c r="F12" s="23"/>
      <c r="G12" s="23"/>
    </row>
    <row r="13" spans="1:7" ht="12.75" hidden="1">
      <c r="A13" s="62" t="s">
        <v>77</v>
      </c>
      <c r="B13" s="5"/>
      <c r="C13" s="5"/>
      <c r="D13" s="5"/>
      <c r="E13" s="23"/>
      <c r="F13" s="23"/>
      <c r="G13" s="23"/>
    </row>
    <row r="14" spans="1:7" ht="12.75" hidden="1">
      <c r="A14" s="61" t="s">
        <v>7</v>
      </c>
      <c r="B14" s="5"/>
      <c r="C14" s="5" t="s">
        <v>7</v>
      </c>
      <c r="D14" s="5"/>
      <c r="E14" s="23"/>
      <c r="F14" s="23"/>
      <c r="G14" s="23"/>
    </row>
    <row r="15" spans="1:7" ht="12.75" hidden="1">
      <c r="A15" s="61" t="s">
        <v>36</v>
      </c>
      <c r="B15" s="5"/>
      <c r="C15" s="5">
        <f>+'ESTADO ACTIVIDAD FRA ECONOMI-6'!C70</f>
        <v>5053753</v>
      </c>
      <c r="D15" s="5"/>
      <c r="E15" s="23"/>
      <c r="F15" s="23"/>
      <c r="G15" s="23"/>
    </row>
    <row r="16" spans="1:7" ht="12.75" hidden="1">
      <c r="A16" s="62" t="s">
        <v>78</v>
      </c>
      <c r="B16" s="5"/>
      <c r="C16" s="5" t="s">
        <v>7</v>
      </c>
      <c r="D16" s="5"/>
      <c r="E16" s="23"/>
      <c r="F16" s="23"/>
      <c r="G16" s="23"/>
    </row>
    <row r="17" spans="1:7" ht="12.75" hidden="1">
      <c r="A17" s="62" t="s">
        <v>79</v>
      </c>
      <c r="B17" s="5"/>
      <c r="C17" s="5" t="s">
        <v>7</v>
      </c>
      <c r="D17" s="5"/>
      <c r="E17" s="23"/>
      <c r="F17" s="23"/>
      <c r="G17" s="23"/>
    </row>
    <row r="18" spans="1:7" ht="12.75" hidden="1">
      <c r="A18" s="61"/>
      <c r="B18" s="5"/>
      <c r="C18" s="5"/>
      <c r="D18" s="5"/>
      <c r="E18" s="23"/>
      <c r="F18" s="23"/>
      <c r="G18" s="23"/>
    </row>
    <row r="19" spans="1:7" ht="12.75" hidden="1">
      <c r="A19" s="61" t="s">
        <v>110</v>
      </c>
      <c r="B19" s="5"/>
      <c r="C19" s="5">
        <f>-' BALANCE GENERAL- 1 '!E55</f>
        <v>27506</v>
      </c>
      <c r="D19" s="5"/>
      <c r="E19" s="23"/>
      <c r="F19" s="23"/>
      <c r="G19" s="23"/>
    </row>
    <row r="20" spans="1:7" ht="12.75" hidden="1">
      <c r="A20" s="61" t="s">
        <v>80</v>
      </c>
      <c r="B20" s="5"/>
      <c r="C20" s="5">
        <f>-' BALANCE GENERAL- 1 '!E62-' BALANCE GENERAL- 1 '!E69-' BALANCE GENERAL- 1 '!E72-' BALANCE GENERAL- 1 '!E57</f>
        <v>-24369</v>
      </c>
      <c r="D20" s="28" t="s">
        <v>7</v>
      </c>
      <c r="E20" s="23"/>
      <c r="F20" s="23"/>
      <c r="G20" s="23"/>
    </row>
    <row r="21" spans="1:7" ht="12.75" hidden="1">
      <c r="A21" s="61" t="s">
        <v>7</v>
      </c>
      <c r="B21" s="5"/>
      <c r="C21" s="5"/>
      <c r="D21" s="5" t="s">
        <v>7</v>
      </c>
      <c r="E21" s="23"/>
      <c r="F21" s="23"/>
      <c r="G21" s="23"/>
    </row>
    <row r="22" spans="1:7" ht="25.5" hidden="1">
      <c r="A22" s="62" t="s">
        <v>81</v>
      </c>
      <c r="B22" s="5"/>
      <c r="C22" s="5">
        <f>+C15+C19+C20</f>
        <v>5056890</v>
      </c>
      <c r="D22" s="5" t="s">
        <v>7</v>
      </c>
      <c r="E22" s="23"/>
      <c r="F22" s="23"/>
      <c r="G22" s="23"/>
    </row>
    <row r="23" spans="1:7" ht="12.75" hidden="1">
      <c r="A23" s="61" t="s">
        <v>7</v>
      </c>
      <c r="B23" s="5"/>
      <c r="C23" s="5"/>
      <c r="D23" s="5"/>
      <c r="E23" s="23"/>
      <c r="F23" s="23"/>
      <c r="G23" s="23"/>
    </row>
    <row r="24" spans="1:7" ht="12.75" hidden="1">
      <c r="A24" s="62" t="s">
        <v>82</v>
      </c>
      <c r="B24" s="5"/>
      <c r="C24" s="5"/>
      <c r="D24" s="5"/>
      <c r="E24" s="23"/>
      <c r="F24" s="23"/>
      <c r="G24" s="23"/>
    </row>
    <row r="25" spans="1:7" ht="12.75" hidden="1">
      <c r="A25" s="61" t="s">
        <v>7</v>
      </c>
      <c r="B25" s="5"/>
      <c r="C25" s="5" t="s">
        <v>7</v>
      </c>
      <c r="D25" s="5"/>
      <c r="E25" s="23"/>
      <c r="F25" s="23"/>
      <c r="G25" s="23"/>
    </row>
    <row r="26" spans="1:7" ht="12.75" hidden="1">
      <c r="A26" s="62" t="s">
        <v>83</v>
      </c>
      <c r="B26" s="5"/>
      <c r="C26" s="5" t="s">
        <v>7</v>
      </c>
      <c r="D26" s="5"/>
      <c r="E26" s="23"/>
      <c r="F26" s="23"/>
      <c r="G26" s="23"/>
    </row>
    <row r="27" spans="1:7" ht="12.75" hidden="1">
      <c r="A27" s="61" t="s">
        <v>7</v>
      </c>
      <c r="B27" s="5"/>
      <c r="C27" s="5" t="s">
        <v>7</v>
      </c>
      <c r="D27" s="5"/>
      <c r="E27" s="23"/>
      <c r="F27" s="23"/>
      <c r="G27" s="23"/>
    </row>
    <row r="28" spans="1:7" ht="12.75" hidden="1">
      <c r="A28" s="61" t="s">
        <v>121</v>
      </c>
      <c r="B28" s="5"/>
      <c r="C28" s="5">
        <v>14455</v>
      </c>
      <c r="D28" s="5"/>
      <c r="E28" s="23"/>
      <c r="F28" s="23"/>
      <c r="G28" s="23"/>
    </row>
    <row r="29" spans="1:7" ht="12.75" hidden="1">
      <c r="A29" s="109" t="s">
        <v>7</v>
      </c>
      <c r="B29" s="5"/>
      <c r="C29" s="28" t="s">
        <v>7</v>
      </c>
      <c r="D29" s="28" t="s">
        <v>7</v>
      </c>
      <c r="E29" s="23"/>
      <c r="F29" s="23"/>
      <c r="G29" s="23"/>
    </row>
    <row r="30" spans="1:7" ht="12.75" hidden="1">
      <c r="A30" s="61"/>
      <c r="B30" s="5"/>
      <c r="C30" s="5"/>
      <c r="D30" s="28" t="s">
        <v>7</v>
      </c>
      <c r="E30" s="23"/>
      <c r="F30" s="23"/>
      <c r="G30" s="23"/>
    </row>
    <row r="31" spans="1:7" ht="12.75" hidden="1">
      <c r="A31" s="62" t="s">
        <v>84</v>
      </c>
      <c r="B31" s="5"/>
      <c r="C31" s="5"/>
      <c r="D31" s="5"/>
      <c r="E31" s="23"/>
      <c r="F31" s="23"/>
      <c r="G31" s="23"/>
    </row>
    <row r="32" spans="1:7" ht="12.75" hidden="1">
      <c r="A32" s="61"/>
      <c r="B32" s="5"/>
      <c r="C32" s="5"/>
      <c r="D32" s="5"/>
      <c r="E32" s="23"/>
      <c r="F32" s="23"/>
      <c r="G32" s="23"/>
    </row>
    <row r="33" spans="1:7" ht="12.75" hidden="1">
      <c r="A33" s="109" t="s">
        <v>96</v>
      </c>
      <c r="B33" s="5"/>
      <c r="C33" s="5">
        <f>-' BALANCE GENERAL- 1 '!E38</f>
        <v>968387</v>
      </c>
      <c r="D33" s="5"/>
      <c r="E33" s="23"/>
      <c r="F33" s="23"/>
      <c r="G33" s="23"/>
    </row>
    <row r="34" spans="1:7" ht="12.75" hidden="1">
      <c r="A34" s="109" t="s">
        <v>97</v>
      </c>
      <c r="B34" s="5"/>
      <c r="C34" s="5">
        <f>-' BALANCE GENERAL- 1 '!E39</f>
        <v>3132</v>
      </c>
      <c r="D34" s="5"/>
      <c r="E34" s="23"/>
      <c r="F34" s="23"/>
      <c r="G34" s="23"/>
    </row>
    <row r="35" spans="1:7" ht="12.75" hidden="1">
      <c r="A35" s="109" t="s">
        <v>138</v>
      </c>
      <c r="B35" s="5"/>
      <c r="C35" s="5">
        <f>-' BALANCE GENERAL- 1 '!E41</f>
        <v>-66433</v>
      </c>
      <c r="D35" s="5"/>
      <c r="E35" s="23"/>
      <c r="F35" s="23"/>
      <c r="G35" s="23"/>
    </row>
    <row r="36" spans="1:7" ht="12.75" hidden="1">
      <c r="A36" s="109" t="s">
        <v>85</v>
      </c>
      <c r="B36" s="5"/>
      <c r="C36" s="5">
        <f>-' BALANCE GENERAL- 1 '!E44-' BALANCE GENERAL- 1 '!E50-' BALANCE GENERAL- 1 '!E52-' BALANCE GENERAL- 1 '!E54</f>
        <v>134810</v>
      </c>
      <c r="D36" s="28" t="s">
        <v>7</v>
      </c>
      <c r="E36" s="23"/>
      <c r="F36" s="23"/>
      <c r="G36" s="23"/>
    </row>
    <row r="37" spans="1:7" ht="12.75" hidden="1">
      <c r="A37" s="109" t="s">
        <v>87</v>
      </c>
      <c r="B37" s="5"/>
      <c r="C37" s="5">
        <f>-' BALANCE GENERAL- 1 '!E66</f>
        <v>-21041</v>
      </c>
      <c r="D37" s="28"/>
      <c r="E37" s="23"/>
      <c r="F37" s="23"/>
      <c r="G37" s="23"/>
    </row>
    <row r="38" spans="1:7" ht="12.75" hidden="1">
      <c r="A38" s="109" t="s">
        <v>270</v>
      </c>
      <c r="B38" s="5"/>
      <c r="C38" s="5">
        <f>-' BALANCE GENERAL- 1 '!E67</f>
        <v>-3961</v>
      </c>
      <c r="D38" s="5"/>
      <c r="E38" s="23"/>
      <c r="F38" s="23"/>
      <c r="G38" s="23"/>
    </row>
    <row r="39" spans="1:7" ht="12.75" hidden="1">
      <c r="A39" s="109" t="s">
        <v>247</v>
      </c>
      <c r="B39" s="5"/>
      <c r="C39" s="5">
        <f>-' BALANCE GENERAL- 1 '!E73</f>
        <v>-22950</v>
      </c>
      <c r="D39" s="5"/>
      <c r="E39" s="23"/>
      <c r="F39" s="23"/>
      <c r="G39" s="23"/>
    </row>
    <row r="40" spans="1:7" ht="12.75" hidden="1">
      <c r="A40" s="109"/>
      <c r="B40" s="5"/>
      <c r="C40" s="5"/>
      <c r="D40" s="5"/>
      <c r="E40" s="23"/>
      <c r="F40" s="23"/>
      <c r="G40" s="23"/>
    </row>
    <row r="41" spans="1:7" ht="12.75" hidden="1">
      <c r="A41" s="61"/>
      <c r="B41" s="5"/>
      <c r="C41" s="5"/>
      <c r="D41" s="5"/>
      <c r="E41" s="23"/>
      <c r="F41" s="23"/>
      <c r="G41" s="23"/>
    </row>
    <row r="42" spans="1:7" ht="12.75" hidden="1">
      <c r="A42" s="62" t="s">
        <v>88</v>
      </c>
      <c r="B42" s="5"/>
      <c r="C42" s="5">
        <f>SUM(C22:C39)</f>
        <v>6063289</v>
      </c>
      <c r="D42" s="28"/>
      <c r="E42" s="23"/>
      <c r="F42" s="23"/>
      <c r="G42" s="23"/>
    </row>
    <row r="43" spans="1:7" ht="12.75" hidden="1">
      <c r="A43" s="61" t="s">
        <v>7</v>
      </c>
      <c r="B43" s="5"/>
      <c r="C43" s="5" t="s">
        <v>7</v>
      </c>
      <c r="D43" s="5"/>
      <c r="E43" s="23"/>
      <c r="F43" s="23"/>
      <c r="G43" s="23"/>
    </row>
    <row r="44" spans="1:7" ht="12.75" hidden="1">
      <c r="A44" s="62" t="s">
        <v>89</v>
      </c>
      <c r="B44" s="5"/>
      <c r="C44" s="5" t="s">
        <v>7</v>
      </c>
      <c r="D44" s="5"/>
      <c r="E44" s="23"/>
      <c r="F44" s="23"/>
      <c r="G44" s="23"/>
    </row>
    <row r="45" spans="1:7" ht="12.75" hidden="1">
      <c r="A45" s="61" t="s">
        <v>7</v>
      </c>
      <c r="B45" s="5" t="s">
        <v>7</v>
      </c>
      <c r="C45" s="5" t="s">
        <v>7</v>
      </c>
      <c r="D45" s="5"/>
      <c r="E45" s="23"/>
      <c r="F45" s="23"/>
      <c r="G45" s="23"/>
    </row>
    <row r="46" spans="1:7" ht="12.75" hidden="1">
      <c r="A46" s="62" t="s">
        <v>90</v>
      </c>
      <c r="B46" s="5"/>
      <c r="C46" s="5"/>
      <c r="D46" s="5"/>
      <c r="E46" s="23"/>
      <c r="F46" s="23"/>
      <c r="G46" s="23"/>
    </row>
    <row r="47" spans="1:7" ht="12.75" hidden="1">
      <c r="A47" s="61" t="s">
        <v>7</v>
      </c>
      <c r="B47" s="5"/>
      <c r="C47" s="5"/>
      <c r="D47" s="5"/>
      <c r="E47" s="23"/>
      <c r="F47" s="23"/>
      <c r="G47" s="23"/>
    </row>
    <row r="48" spans="1:7" ht="12.75" hidden="1">
      <c r="A48" s="61" t="s">
        <v>116</v>
      </c>
      <c r="B48" s="5"/>
      <c r="C48" s="5">
        <f>+' BALANCE GENERAL- 1 '!E35</f>
        <v>1780326</v>
      </c>
      <c r="D48" s="5"/>
      <c r="E48" s="23"/>
      <c r="F48" s="23"/>
      <c r="G48" s="23"/>
    </row>
    <row r="49" spans="1:7" ht="12.75" hidden="1">
      <c r="A49" s="109" t="s">
        <v>85</v>
      </c>
      <c r="B49" s="5"/>
      <c r="C49" s="5">
        <f>+' BALANCE GENERAL- 1 '!E47+' BALANCE GENERAL- 1 '!E49+' BALANCE GENERAL- 1 '!E51+' BALANCE GENERAL- 1 '!E56</f>
        <v>611899</v>
      </c>
      <c r="D49" s="28" t="s">
        <v>7</v>
      </c>
      <c r="E49" s="23"/>
      <c r="F49" s="23"/>
      <c r="G49" s="23"/>
    </row>
    <row r="50" spans="1:7" ht="12.75" hidden="1">
      <c r="A50" s="109" t="s">
        <v>86</v>
      </c>
      <c r="B50" s="5"/>
      <c r="C50" s="5">
        <f>+' BALANCE GENERAL- 1 '!E65</f>
        <v>2797</v>
      </c>
      <c r="D50" s="5"/>
      <c r="E50" s="23"/>
      <c r="F50" s="23"/>
      <c r="G50" s="23"/>
    </row>
    <row r="51" spans="1:7" ht="12.75" hidden="1">
      <c r="A51" s="109" t="s">
        <v>91</v>
      </c>
      <c r="B51" s="5"/>
      <c r="C51" s="5">
        <f>+' BALANCE GENERAL- 1 '!E70</f>
        <v>43087</v>
      </c>
      <c r="D51" s="5"/>
      <c r="E51" s="23"/>
      <c r="F51" s="23"/>
      <c r="G51" s="23"/>
    </row>
    <row r="52" spans="1:7" ht="12.75" hidden="1">
      <c r="A52" s="109" t="s">
        <v>92</v>
      </c>
      <c r="B52" s="5"/>
      <c r="C52" s="5">
        <f>+' BALANCE GENERAL- 1 '!E71</f>
        <v>-227362</v>
      </c>
      <c r="D52" s="5"/>
      <c r="E52" s="23"/>
      <c r="F52" s="23"/>
      <c r="G52" s="23"/>
    </row>
    <row r="53" spans="1:7" ht="12.75" hidden="1">
      <c r="A53" s="61" t="s">
        <v>7</v>
      </c>
      <c r="B53" s="5"/>
      <c r="C53" s="5" t="s">
        <v>7</v>
      </c>
      <c r="D53" s="5"/>
      <c r="E53" s="23"/>
      <c r="F53" s="23"/>
      <c r="G53" s="23"/>
    </row>
    <row r="54" spans="1:7" ht="12.75" hidden="1">
      <c r="A54" s="62" t="s">
        <v>135</v>
      </c>
      <c r="B54" s="5"/>
      <c r="C54" s="5"/>
      <c r="D54" s="5"/>
      <c r="E54" s="23"/>
      <c r="F54" s="23"/>
      <c r="G54" s="23"/>
    </row>
    <row r="55" spans="1:7" ht="12.75" hidden="1">
      <c r="A55" s="61"/>
      <c r="B55" s="5"/>
      <c r="C55" s="5"/>
      <c r="D55" s="5"/>
      <c r="E55" s="23"/>
      <c r="F55" s="23"/>
      <c r="G55" s="23"/>
    </row>
    <row r="56" spans="1:7" ht="12.75" hidden="1">
      <c r="A56" s="109" t="s">
        <v>121</v>
      </c>
      <c r="B56" s="5"/>
      <c r="C56" s="5">
        <f>267219+16</f>
        <v>267235</v>
      </c>
      <c r="D56" s="5"/>
      <c r="E56" s="23"/>
      <c r="F56" s="23"/>
      <c r="G56" s="23"/>
    </row>
    <row r="57" spans="1:7" ht="12.75" hidden="1">
      <c r="A57" s="109" t="s">
        <v>267</v>
      </c>
      <c r="B57" s="5"/>
      <c r="C57" s="5">
        <f>-' BALANCE GENERAL- 1 '!K56</f>
        <v>-22950</v>
      </c>
      <c r="D57" s="5"/>
      <c r="E57" s="23"/>
      <c r="F57" s="23"/>
      <c r="G57" s="23"/>
    </row>
    <row r="58" spans="1:7" ht="12.75" hidden="1">
      <c r="A58" s="109" t="s">
        <v>268</v>
      </c>
      <c r="B58" s="5"/>
      <c r="C58" s="5">
        <f>-' BALANCE GENERAL- 1 '!K57</f>
        <v>-1826490</v>
      </c>
      <c r="D58" s="5"/>
      <c r="E58" s="23"/>
      <c r="F58" s="23"/>
      <c r="G58" s="23"/>
    </row>
    <row r="59" spans="1:7" ht="12.75" hidden="1">
      <c r="A59" s="109" t="s">
        <v>269</v>
      </c>
      <c r="B59" s="5"/>
      <c r="C59" s="5">
        <f>-' BALANCE GENERAL- 1 '!K59</f>
        <v>-51288</v>
      </c>
      <c r="D59" s="5"/>
      <c r="E59" s="23"/>
      <c r="F59" s="23"/>
      <c r="G59" s="23"/>
    </row>
    <row r="60" spans="1:7" ht="12.75" hidden="1">
      <c r="A60" s="109"/>
      <c r="B60" s="5"/>
      <c r="C60" s="5"/>
      <c r="D60" s="5"/>
      <c r="E60" s="23"/>
      <c r="F60" s="23"/>
      <c r="G60" s="23"/>
    </row>
    <row r="61" spans="1:7" ht="12.75" hidden="1">
      <c r="A61" s="61"/>
      <c r="B61" s="5"/>
      <c r="C61" s="5"/>
      <c r="D61" s="5"/>
      <c r="E61" s="23"/>
      <c r="F61" s="23"/>
      <c r="G61" s="23"/>
    </row>
    <row r="62" spans="1:7" ht="12.75" hidden="1">
      <c r="A62" s="62" t="s">
        <v>93</v>
      </c>
      <c r="B62" s="5"/>
      <c r="C62" s="5">
        <f>SUM(C48:C59)</f>
        <v>577254</v>
      </c>
      <c r="D62" s="5"/>
      <c r="E62" s="23"/>
      <c r="F62" s="23"/>
      <c r="G62" s="23"/>
    </row>
    <row r="63" spans="1:7" ht="12.75" hidden="1">
      <c r="A63" s="62" t="s">
        <v>160</v>
      </c>
      <c r="B63" s="5"/>
      <c r="C63" s="5">
        <f>+C42-C62</f>
        <v>5486035</v>
      </c>
      <c r="D63" s="5"/>
      <c r="E63" s="23"/>
      <c r="F63" s="23"/>
      <c r="G63" s="23"/>
    </row>
    <row r="64" spans="1:7" ht="12.75" hidden="1">
      <c r="A64" s="61" t="s">
        <v>7</v>
      </c>
      <c r="B64" s="5"/>
      <c r="C64" s="28" t="s">
        <v>7</v>
      </c>
      <c r="D64" s="5"/>
      <c r="E64" s="23"/>
      <c r="F64" s="23"/>
      <c r="G64" s="23"/>
    </row>
    <row r="65" spans="1:7" ht="12.75" hidden="1">
      <c r="A65" s="61"/>
      <c r="B65" s="5"/>
      <c r="C65" s="5"/>
      <c r="D65" s="5"/>
      <c r="E65" s="23"/>
      <c r="F65" s="23"/>
      <c r="G65" s="23"/>
    </row>
    <row r="66" spans="1:7" ht="12.75" hidden="1">
      <c r="A66" s="61"/>
      <c r="B66" s="5"/>
      <c r="C66" s="5"/>
      <c r="D66" s="5"/>
      <c r="E66" s="23"/>
      <c r="F66" s="23"/>
      <c r="G66" s="23"/>
    </row>
    <row r="67" spans="1:7" ht="12.75" hidden="1">
      <c r="A67" s="61"/>
      <c r="B67" s="5"/>
      <c r="C67" s="5"/>
      <c r="D67" s="5"/>
      <c r="E67" s="23"/>
      <c r="F67" s="23"/>
      <c r="G67" s="23"/>
    </row>
    <row r="68" spans="1:7" ht="12.75" hidden="1">
      <c r="A68" s="62" t="s">
        <v>70</v>
      </c>
      <c r="B68" s="6"/>
      <c r="C68" s="110" t="s">
        <v>33</v>
      </c>
      <c r="D68" s="5"/>
      <c r="E68" s="23"/>
      <c r="F68" s="23"/>
      <c r="G68" s="23"/>
    </row>
    <row r="69" spans="1:7" ht="12.75" hidden="1">
      <c r="A69" s="6" t="s">
        <v>71</v>
      </c>
      <c r="B69" s="6"/>
      <c r="C69" s="6" t="s">
        <v>202</v>
      </c>
      <c r="D69" s="5"/>
      <c r="E69" s="23"/>
      <c r="F69" s="23"/>
      <c r="G69" s="23"/>
    </row>
    <row r="70" spans="1:7" ht="12.75" hidden="1">
      <c r="A70" s="6"/>
      <c r="B70" s="6"/>
      <c r="C70" s="6" t="s">
        <v>203</v>
      </c>
      <c r="D70" s="5"/>
      <c r="E70" s="23"/>
      <c r="F70" s="23"/>
      <c r="G70" s="23"/>
    </row>
    <row r="71" spans="1:7" ht="12.75" hidden="1">
      <c r="A71" s="6"/>
      <c r="B71" s="6"/>
      <c r="C71" s="6"/>
      <c r="D71" s="6"/>
      <c r="E71" s="23"/>
      <c r="F71" s="23"/>
      <c r="G71" s="23"/>
    </row>
    <row r="72" spans="1:7" ht="12.75" hidden="1">
      <c r="A72" s="157" t="s">
        <v>204</v>
      </c>
      <c r="B72" s="157"/>
      <c r="C72" s="157"/>
      <c r="D72" s="157"/>
      <c r="E72" s="23"/>
      <c r="F72" s="23"/>
      <c r="G72" s="23"/>
    </row>
    <row r="73" spans="1:7" ht="12.75" hidden="1">
      <c r="A73" s="157" t="s">
        <v>205</v>
      </c>
      <c r="B73" s="157"/>
      <c r="C73" s="157"/>
      <c r="D73" s="157"/>
      <c r="E73" s="23"/>
      <c r="F73" s="23"/>
      <c r="G73" s="23"/>
    </row>
    <row r="74" spans="1:7" ht="12.75" hidden="1">
      <c r="A74" s="111" t="s">
        <v>212</v>
      </c>
      <c r="B74" s="157" t="s">
        <v>7</v>
      </c>
      <c r="C74" s="157"/>
      <c r="D74" s="157"/>
      <c r="E74" s="23"/>
      <c r="F74" s="23"/>
      <c r="G74" s="23"/>
    </row>
    <row r="75" spans="1:7" ht="12.75" hidden="1">
      <c r="A75" s="111" t="s">
        <v>213</v>
      </c>
      <c r="B75" s="112" t="s">
        <v>7</v>
      </c>
      <c r="C75" s="112"/>
      <c r="D75" s="112"/>
      <c r="E75" s="23"/>
      <c r="F75" s="23"/>
      <c r="G75" s="23"/>
    </row>
    <row r="76" spans="1:7" ht="12.75" hidden="1">
      <c r="A76" s="5"/>
      <c r="B76" s="5"/>
      <c r="C76" s="5"/>
      <c r="D76" s="5"/>
      <c r="E76" s="23"/>
      <c r="F76" s="23"/>
      <c r="G76" s="23"/>
    </row>
    <row r="77" spans="1:7" ht="12.75" hidden="1">
      <c r="A77" s="5"/>
      <c r="B77" s="5"/>
      <c r="C77" s="5"/>
      <c r="D77" s="5"/>
      <c r="E77" s="23"/>
      <c r="F77" s="23"/>
      <c r="G77" s="23"/>
    </row>
    <row r="78" spans="1:7" ht="12.75" hidden="1">
      <c r="A78" s="5"/>
      <c r="B78" s="5"/>
      <c r="C78" s="5"/>
      <c r="D78" s="5"/>
      <c r="E78" s="23"/>
      <c r="F78" s="23"/>
      <c r="G78" s="23"/>
    </row>
    <row r="79" spans="1:7" ht="12.75" hidden="1">
      <c r="A79" s="6" t="s">
        <v>37</v>
      </c>
      <c r="B79" s="6"/>
      <c r="C79" s="28"/>
      <c r="D79" s="5"/>
      <c r="E79" s="23"/>
      <c r="F79" s="23"/>
      <c r="G79" s="23"/>
    </row>
    <row r="80" spans="1:7" ht="12.75" hidden="1">
      <c r="A80" s="6" t="s">
        <v>94</v>
      </c>
      <c r="B80" s="6"/>
      <c r="C80" s="28"/>
      <c r="D80" s="5"/>
      <c r="E80" s="23"/>
      <c r="F80" s="23"/>
      <c r="G80" s="23"/>
    </row>
    <row r="81" spans="1:7" ht="12.75" hidden="1">
      <c r="A81" s="6" t="s">
        <v>298</v>
      </c>
      <c r="B81" s="6"/>
      <c r="C81" s="28"/>
      <c r="D81" s="5"/>
      <c r="E81" s="23"/>
      <c r="F81" s="23"/>
      <c r="G81" s="23"/>
    </row>
    <row r="82" spans="1:7" ht="12.75" hidden="1">
      <c r="A82" s="158" t="s">
        <v>126</v>
      </c>
      <c r="B82" s="158"/>
      <c r="C82" s="158"/>
      <c r="D82" s="158"/>
      <c r="E82" s="23"/>
      <c r="F82" s="23"/>
      <c r="G82" s="23"/>
    </row>
    <row r="83" spans="1:7" ht="12.75" hidden="1">
      <c r="A83" s="5"/>
      <c r="B83" s="5"/>
      <c r="C83" s="5"/>
      <c r="D83" s="5"/>
      <c r="E83" s="23"/>
      <c r="F83" s="23"/>
      <c r="G83" s="23"/>
    </row>
    <row r="84" spans="1:7" ht="12.75" hidden="1">
      <c r="A84" s="6" t="s">
        <v>95</v>
      </c>
      <c r="B84" s="5"/>
      <c r="C84" s="5"/>
      <c r="D84" s="5"/>
      <c r="E84" s="23"/>
      <c r="F84" s="23"/>
      <c r="G84" s="23"/>
    </row>
    <row r="85" spans="1:7" ht="12.75" hidden="1">
      <c r="A85" s="5"/>
      <c r="B85" s="5"/>
      <c r="C85" s="5"/>
      <c r="D85" s="5"/>
      <c r="E85" s="23"/>
      <c r="F85" s="23"/>
      <c r="G85" s="23"/>
    </row>
    <row r="86" spans="1:7" ht="12.75" hidden="1">
      <c r="A86" s="5"/>
      <c r="B86" s="5"/>
      <c r="C86" s="5"/>
      <c r="D86" s="5"/>
      <c r="E86" s="23"/>
      <c r="F86" s="23"/>
      <c r="G86" s="23"/>
    </row>
    <row r="87" spans="1:7" ht="12.75" hidden="1">
      <c r="A87" s="5" t="s">
        <v>50</v>
      </c>
      <c r="B87" s="5"/>
      <c r="C87" s="5">
        <f>+' BALANCE GENERAL- 1 '!E15</f>
        <v>36098</v>
      </c>
      <c r="D87" s="5"/>
      <c r="E87" s="23"/>
      <c r="F87" s="23"/>
      <c r="G87" s="23"/>
    </row>
    <row r="88" spans="1:7" ht="12.75" hidden="1">
      <c r="A88" s="5" t="s">
        <v>51</v>
      </c>
      <c r="B88" s="5"/>
      <c r="C88" s="5">
        <f>+' BALANCE GENERAL- 1 '!E16</f>
        <v>2660864</v>
      </c>
      <c r="D88" s="5"/>
      <c r="E88" s="23"/>
      <c r="F88" s="23"/>
      <c r="G88" s="23"/>
    </row>
    <row r="89" spans="1:7" ht="12.75" hidden="1">
      <c r="A89" s="5" t="s">
        <v>116</v>
      </c>
      <c r="B89" s="5"/>
      <c r="C89" s="5">
        <f>+' BALANCE GENERAL- 1 '!E20</f>
        <v>1851462</v>
      </c>
      <c r="D89" s="5" t="s">
        <v>7</v>
      </c>
      <c r="E89" s="23"/>
      <c r="F89" s="23"/>
      <c r="G89" s="23"/>
    </row>
    <row r="90" spans="1:7" ht="12.75" hidden="1">
      <c r="A90" s="5" t="s">
        <v>96</v>
      </c>
      <c r="B90" s="5"/>
      <c r="C90" s="5">
        <f>+' BALANCE GENERAL- 1 '!E24</f>
        <v>-281311</v>
      </c>
      <c r="D90" s="5"/>
      <c r="E90" s="23"/>
      <c r="F90" s="23"/>
      <c r="G90" s="23"/>
    </row>
    <row r="91" spans="1:7" ht="12.75" hidden="1">
      <c r="A91" s="5" t="s">
        <v>97</v>
      </c>
      <c r="B91" s="5"/>
      <c r="C91" s="5">
        <f>+' BALANCE GENERAL- 1 '!E25</f>
        <v>391466</v>
      </c>
      <c r="D91" s="5"/>
      <c r="E91" s="23"/>
      <c r="F91" s="23"/>
      <c r="G91" s="23"/>
    </row>
    <row r="92" spans="1:7" ht="12.75" hidden="1">
      <c r="A92" s="5" t="s">
        <v>98</v>
      </c>
      <c r="B92" s="5"/>
      <c r="C92" s="5">
        <f>+' BALANCE GENERAL- 1 '!E26</f>
        <v>-188884</v>
      </c>
      <c r="D92" s="5"/>
      <c r="E92" s="23"/>
      <c r="F92" s="23"/>
      <c r="G92" s="23"/>
    </row>
    <row r="93" spans="1:7" ht="12.75" hidden="1">
      <c r="A93" s="5" t="s">
        <v>156</v>
      </c>
      <c r="B93" s="5"/>
      <c r="C93" s="5">
        <f>+' BALANCE GENERAL- 1 '!E27</f>
        <v>-457991</v>
      </c>
      <c r="D93" s="5"/>
      <c r="E93" s="23"/>
      <c r="F93" s="23"/>
      <c r="G93" s="23"/>
    </row>
    <row r="94" spans="1:7" ht="12.75" hidden="1">
      <c r="A94" s="5" t="s">
        <v>117</v>
      </c>
      <c r="B94" s="5"/>
      <c r="C94" s="5">
        <f>+' BALANCE GENERAL- 1 '!E28</f>
        <v>0</v>
      </c>
      <c r="D94" s="5"/>
      <c r="E94" s="23"/>
      <c r="F94" s="23"/>
      <c r="G94" s="23"/>
    </row>
    <row r="95" spans="1:7" ht="12.75" hidden="1">
      <c r="A95" s="28" t="s">
        <v>138</v>
      </c>
      <c r="B95" s="5"/>
      <c r="C95" s="5">
        <f>+' BALANCE GENERAL- 1 '!E29</f>
        <v>313648</v>
      </c>
      <c r="D95" s="5"/>
      <c r="E95" s="23"/>
      <c r="F95" s="23"/>
      <c r="G95" s="23"/>
    </row>
    <row r="96" spans="1:7" ht="12.75" hidden="1">
      <c r="A96" s="5" t="s">
        <v>7</v>
      </c>
      <c r="B96" s="5"/>
      <c r="C96" s="5" t="s">
        <v>7</v>
      </c>
      <c r="D96" s="5"/>
      <c r="E96" s="23"/>
      <c r="F96" s="23"/>
      <c r="G96" s="23"/>
    </row>
    <row r="97" spans="1:7" ht="12.75" hidden="1">
      <c r="A97" s="6" t="s">
        <v>99</v>
      </c>
      <c r="B97" s="5"/>
      <c r="C97" s="5">
        <f>SUM(C87:C96)</f>
        <v>4325352</v>
      </c>
      <c r="D97" s="5"/>
      <c r="E97" s="23"/>
      <c r="F97" s="23"/>
      <c r="G97" s="23"/>
    </row>
    <row r="98" spans="1:7" ht="12.75" hidden="1">
      <c r="A98" s="5"/>
      <c r="B98" s="5"/>
      <c r="C98" s="5"/>
      <c r="D98" s="5"/>
      <c r="E98" s="23"/>
      <c r="F98" s="23"/>
      <c r="G98" s="23"/>
    </row>
    <row r="99" spans="1:7" ht="12.75" hidden="1">
      <c r="A99" s="6" t="s">
        <v>100</v>
      </c>
      <c r="B99" s="5"/>
      <c r="C99" s="5"/>
      <c r="D99" s="5"/>
      <c r="E99" s="23"/>
      <c r="F99" s="23"/>
      <c r="G99" s="23"/>
    </row>
    <row r="100" spans="1:7" ht="12.75" hidden="1">
      <c r="A100" s="5" t="s">
        <v>7</v>
      </c>
      <c r="B100" s="5"/>
      <c r="C100" s="5"/>
      <c r="D100" s="5"/>
      <c r="E100" s="23"/>
      <c r="F100" s="23"/>
      <c r="G100" s="23"/>
    </row>
    <row r="101" spans="1:7" ht="12.75" hidden="1">
      <c r="A101" s="5" t="s">
        <v>101</v>
      </c>
      <c r="B101" s="5"/>
      <c r="C101" s="5">
        <f>+' BALANCE GENERAL- 1 '!K16</f>
        <v>320399</v>
      </c>
      <c r="D101" s="5"/>
      <c r="E101" s="23"/>
      <c r="F101" s="23"/>
      <c r="G101" s="23"/>
    </row>
    <row r="102" spans="1:7" ht="12.75" hidden="1">
      <c r="A102" s="5" t="s">
        <v>102</v>
      </c>
      <c r="B102" s="5"/>
      <c r="C102" s="5">
        <f>+' BALANCE GENERAL- 1 '!K18</f>
        <v>24181</v>
      </c>
      <c r="D102" s="5"/>
      <c r="E102" s="23"/>
      <c r="F102" s="23"/>
      <c r="G102" s="23"/>
    </row>
    <row r="103" spans="1:7" ht="12.75" hidden="1">
      <c r="A103" s="5" t="s">
        <v>111</v>
      </c>
      <c r="B103" s="5"/>
      <c r="C103" s="5">
        <f>+' BALANCE GENERAL- 1 '!K19</f>
        <v>15804</v>
      </c>
      <c r="D103" s="5"/>
      <c r="E103" s="23"/>
      <c r="F103" s="23"/>
      <c r="G103" s="23"/>
    </row>
    <row r="104" spans="1:7" ht="12.75" hidden="1">
      <c r="A104" s="5" t="s">
        <v>139</v>
      </c>
      <c r="B104" s="5"/>
      <c r="C104" s="5">
        <f>+' BALANCE GENERAL- 1 '!K21</f>
        <v>113993</v>
      </c>
      <c r="D104" s="5"/>
      <c r="E104" s="23"/>
      <c r="F104" s="23"/>
      <c r="G104" s="23"/>
    </row>
    <row r="105" spans="1:7" ht="12.75" hidden="1">
      <c r="A105" s="5" t="s">
        <v>103</v>
      </c>
      <c r="B105" s="5"/>
      <c r="C105" s="5">
        <f>+' BALANCE GENERAL- 1 '!K25</f>
        <v>29772</v>
      </c>
      <c r="D105" s="5"/>
      <c r="E105" s="23"/>
      <c r="F105" s="23"/>
      <c r="G105" s="23"/>
    </row>
    <row r="106" spans="1:7" ht="12.75" hidden="1">
      <c r="A106" s="5" t="s">
        <v>112</v>
      </c>
      <c r="B106" s="5"/>
      <c r="C106" s="5">
        <f>+' BALANCE GENERAL- 1 '!K28</f>
        <v>100000</v>
      </c>
      <c r="D106" s="5"/>
      <c r="E106" s="23"/>
      <c r="F106" s="23"/>
      <c r="G106" s="23"/>
    </row>
    <row r="107" spans="1:7" ht="12.75" hidden="1">
      <c r="A107" s="28" t="s">
        <v>244</v>
      </c>
      <c r="B107" s="5"/>
      <c r="C107" s="5">
        <f>+' BALANCE GENERAL- 1 '!K32</f>
        <v>-1377</v>
      </c>
      <c r="D107" s="5"/>
      <c r="E107" s="23"/>
      <c r="F107" s="23"/>
      <c r="G107" s="23"/>
    </row>
    <row r="108" spans="1:7" ht="12.75" hidden="1">
      <c r="A108" s="5" t="s">
        <v>7</v>
      </c>
      <c r="B108" s="5"/>
      <c r="C108" s="5"/>
      <c r="D108" s="5"/>
      <c r="E108" s="23"/>
      <c r="F108" s="23"/>
      <c r="G108" s="23"/>
    </row>
    <row r="109" spans="1:7" ht="12.75" hidden="1">
      <c r="A109" s="6" t="s">
        <v>104</v>
      </c>
      <c r="B109" s="5"/>
      <c r="C109" s="5">
        <f>SUM(C101:C108)</f>
        <v>602772</v>
      </c>
      <c r="D109" s="5"/>
      <c r="E109" s="23"/>
      <c r="F109" s="23"/>
      <c r="G109" s="23"/>
    </row>
    <row r="110" spans="1:7" ht="12.75" hidden="1">
      <c r="A110" s="5" t="s">
        <v>7</v>
      </c>
      <c r="B110" s="5"/>
      <c r="C110" s="5"/>
      <c r="D110" s="5"/>
      <c r="E110" s="23"/>
      <c r="F110" s="23"/>
      <c r="G110" s="23"/>
    </row>
    <row r="111" spans="1:7" ht="12.75" hidden="1">
      <c r="A111" s="6" t="s">
        <v>105</v>
      </c>
      <c r="B111" s="5"/>
      <c r="C111" s="5">
        <f>+C97-C109</f>
        <v>3722580</v>
      </c>
      <c r="D111" s="5"/>
      <c r="E111" s="23"/>
      <c r="F111" s="23"/>
      <c r="G111" s="23"/>
    </row>
    <row r="112" spans="1:7" ht="12.75" hidden="1">
      <c r="A112" s="5"/>
      <c r="B112" s="5"/>
      <c r="C112" s="28" t="s">
        <v>7</v>
      </c>
      <c r="D112" s="5"/>
      <c r="E112" s="23"/>
      <c r="F112" s="23"/>
      <c r="G112" s="23"/>
    </row>
    <row r="113" spans="1:7" ht="12.75" hidden="1">
      <c r="A113" s="5" t="s">
        <v>7</v>
      </c>
      <c r="B113" s="5"/>
      <c r="C113" s="5"/>
      <c r="D113" s="5"/>
      <c r="E113" s="23"/>
      <c r="F113" s="23"/>
      <c r="G113" s="23"/>
    </row>
    <row r="114" spans="1:7" ht="12.75" hidden="1">
      <c r="A114" s="5"/>
      <c r="B114" s="5"/>
      <c r="C114" s="5" t="s">
        <v>7</v>
      </c>
      <c r="D114" s="5"/>
      <c r="E114" s="23"/>
      <c r="F114" s="23"/>
      <c r="G114" s="23"/>
    </row>
    <row r="115" spans="1:7" ht="12.75" hidden="1">
      <c r="A115" s="5"/>
      <c r="B115" s="5"/>
      <c r="C115" s="5"/>
      <c r="D115" s="5"/>
      <c r="E115" s="23"/>
      <c r="F115" s="23"/>
      <c r="G115" s="23"/>
    </row>
    <row r="116" spans="1:7" ht="12.75" hidden="1">
      <c r="A116" s="5"/>
      <c r="B116" s="5"/>
      <c r="C116" s="5"/>
      <c r="D116" s="5"/>
      <c r="E116" s="23"/>
      <c r="F116" s="23"/>
      <c r="G116" s="23"/>
    </row>
    <row r="117" spans="1:7" ht="12.75" hidden="1">
      <c r="A117" s="5"/>
      <c r="B117" s="5"/>
      <c r="C117" s="5"/>
      <c r="D117" s="5"/>
      <c r="E117" s="23"/>
      <c r="F117" s="23"/>
      <c r="G117" s="23"/>
    </row>
    <row r="118" spans="1:7" ht="12.75" hidden="1">
      <c r="A118" s="5"/>
      <c r="B118" s="5"/>
      <c r="C118" s="5" t="s">
        <v>7</v>
      </c>
      <c r="D118" s="5"/>
      <c r="E118" s="23"/>
      <c r="F118" s="23"/>
      <c r="G118" s="23"/>
    </row>
    <row r="119" spans="1:7" ht="12.75" hidden="1">
      <c r="A119" s="62" t="s">
        <v>70</v>
      </c>
      <c r="B119" s="6"/>
      <c r="C119" s="110" t="s">
        <v>33</v>
      </c>
      <c r="D119" s="5"/>
      <c r="E119" s="23"/>
      <c r="F119" s="23"/>
      <c r="G119" s="23"/>
    </row>
    <row r="120" spans="1:7" ht="12.75" hidden="1">
      <c r="A120" s="6" t="s">
        <v>71</v>
      </c>
      <c r="B120" s="6"/>
      <c r="C120" s="6" t="s">
        <v>202</v>
      </c>
      <c r="D120" s="5"/>
      <c r="E120" s="23"/>
      <c r="F120" s="23"/>
      <c r="G120" s="23"/>
    </row>
    <row r="121" spans="1:7" ht="12.75" hidden="1">
      <c r="A121" s="6"/>
      <c r="B121" s="6"/>
      <c r="C121" s="6" t="s">
        <v>203</v>
      </c>
      <c r="D121" s="5"/>
      <c r="E121" s="23"/>
      <c r="F121" s="23"/>
      <c r="G121" s="23"/>
    </row>
    <row r="122" spans="1:7" ht="12.75" hidden="1">
      <c r="A122" s="6"/>
      <c r="B122" s="6"/>
      <c r="C122" s="6"/>
      <c r="D122" s="6"/>
      <c r="E122" s="23"/>
      <c r="F122" s="23"/>
      <c r="G122" s="23"/>
    </row>
    <row r="123" spans="1:7" ht="12.75" hidden="1">
      <c r="A123" s="157" t="s">
        <v>204</v>
      </c>
      <c r="B123" s="157"/>
      <c r="C123" s="157"/>
      <c r="D123" s="157"/>
      <c r="E123" s="23"/>
      <c r="F123" s="23"/>
      <c r="G123" s="23"/>
    </row>
    <row r="124" spans="1:7" ht="12.75" hidden="1">
      <c r="A124" s="157" t="s">
        <v>205</v>
      </c>
      <c r="B124" s="157"/>
      <c r="C124" s="157"/>
      <c r="D124" s="157"/>
      <c r="E124" s="23"/>
      <c r="F124" s="23"/>
      <c r="G124" s="23"/>
    </row>
    <row r="125" spans="1:7" ht="12.75" hidden="1">
      <c r="A125" s="111" t="s">
        <v>212</v>
      </c>
      <c r="B125" s="157" t="s">
        <v>7</v>
      </c>
      <c r="C125" s="157"/>
      <c r="D125" s="157"/>
      <c r="E125" s="23"/>
      <c r="F125" s="23"/>
      <c r="G125" s="23"/>
    </row>
    <row r="126" spans="1:7" ht="12.75" hidden="1">
      <c r="A126" s="111" t="s">
        <v>213</v>
      </c>
      <c r="B126" s="112" t="s">
        <v>7</v>
      </c>
      <c r="C126" s="112"/>
      <c r="D126" s="112"/>
      <c r="E126" s="23"/>
      <c r="F126" s="23"/>
      <c r="G126" s="23"/>
    </row>
    <row r="127" spans="1:7" ht="12.75" hidden="1">
      <c r="A127" s="5"/>
      <c r="B127" s="5"/>
      <c r="C127" s="5"/>
      <c r="D127" s="5"/>
      <c r="E127" s="23"/>
      <c r="F127" s="23"/>
      <c r="G127" s="23"/>
    </row>
    <row r="128" spans="1:7" ht="12.75" hidden="1">
      <c r="A128" s="5"/>
      <c r="B128" s="5"/>
      <c r="C128" s="5"/>
      <c r="D128" s="5"/>
      <c r="E128" s="23"/>
      <c r="F128" s="23"/>
      <c r="G128" s="23"/>
    </row>
    <row r="129" spans="1:7" ht="12.75" hidden="1">
      <c r="A129" s="5"/>
      <c r="B129" s="5"/>
      <c r="C129" s="5"/>
      <c r="D129" s="5"/>
      <c r="E129" s="23"/>
      <c r="F129" s="23"/>
      <c r="G129" s="23"/>
    </row>
    <row r="130" spans="1:7" ht="12.75" hidden="1">
      <c r="A130" s="5"/>
      <c r="B130" s="5"/>
      <c r="C130" s="5"/>
      <c r="D130" s="5"/>
      <c r="E130" s="23"/>
      <c r="F130" s="23"/>
      <c r="G130" s="23"/>
    </row>
    <row r="131" spans="1:7" ht="12.75" hidden="1">
      <c r="A131" s="5"/>
      <c r="B131" s="5"/>
      <c r="C131" s="5"/>
      <c r="D131" s="5"/>
      <c r="E131" s="23"/>
      <c r="F131" s="23"/>
      <c r="G131" s="23"/>
    </row>
    <row r="132" spans="1:7" ht="12.75" hidden="1">
      <c r="A132" s="5"/>
      <c r="B132" s="5"/>
      <c r="C132" s="5"/>
      <c r="D132" s="5"/>
      <c r="E132" s="23"/>
      <c r="F132" s="23"/>
      <c r="G132" s="23"/>
    </row>
    <row r="133" spans="1:7" ht="12.75" hidden="1">
      <c r="A133" s="5"/>
      <c r="B133" s="5"/>
      <c r="C133" s="5"/>
      <c r="D133" s="5"/>
      <c r="E133" s="23"/>
      <c r="F133" s="23"/>
      <c r="G133" s="23"/>
    </row>
    <row r="134" spans="1:7" ht="12.75" hidden="1">
      <c r="A134" s="5"/>
      <c r="B134" s="5"/>
      <c r="C134" s="5"/>
      <c r="D134" s="5"/>
      <c r="E134" s="23"/>
      <c r="F134" s="23"/>
      <c r="G134" s="23"/>
    </row>
    <row r="135" spans="1:7" ht="12.75" hidden="1">
      <c r="A135" s="5"/>
      <c r="B135" s="5"/>
      <c r="C135" s="5"/>
      <c r="D135" s="5"/>
      <c r="E135" s="23"/>
      <c r="F135" s="23"/>
      <c r="G135" s="23"/>
    </row>
    <row r="136" spans="1:7" ht="12.75" hidden="1">
      <c r="A136" s="5"/>
      <c r="B136" s="5"/>
      <c r="C136" s="5"/>
      <c r="D136" s="5"/>
      <c r="E136" s="23"/>
      <c r="F136" s="23"/>
      <c r="G136" s="23"/>
    </row>
    <row r="137" spans="1:7" ht="12.75" hidden="1">
      <c r="A137" s="5"/>
      <c r="B137" s="5"/>
      <c r="C137" s="5"/>
      <c r="D137" s="5"/>
      <c r="E137" s="23"/>
      <c r="F137" s="23"/>
      <c r="G137" s="23"/>
    </row>
    <row r="138" spans="1:7" ht="12.75" hidden="1">
      <c r="A138" s="5"/>
      <c r="B138" s="5"/>
      <c r="C138" s="5"/>
      <c r="D138" s="5"/>
      <c r="E138" s="23"/>
      <c r="F138" s="23"/>
      <c r="G138" s="23"/>
    </row>
    <row r="139" spans="1:7" ht="12.75" hidden="1">
      <c r="A139" s="5"/>
      <c r="B139" s="5"/>
      <c r="C139" s="5"/>
      <c r="D139" s="5"/>
      <c r="E139" s="23"/>
      <c r="F139" s="23"/>
      <c r="G139" s="23"/>
    </row>
    <row r="140" spans="1:7" ht="12.75" hidden="1">
      <c r="A140" s="5"/>
      <c r="B140" s="5"/>
      <c r="C140" s="5"/>
      <c r="D140" s="5"/>
      <c r="E140" s="23"/>
      <c r="F140" s="23"/>
      <c r="G140" s="23"/>
    </row>
    <row r="141" spans="1:7" ht="12.75" hidden="1">
      <c r="A141" s="5"/>
      <c r="B141" s="5"/>
      <c r="C141" s="5"/>
      <c r="D141" s="5"/>
      <c r="E141" s="23"/>
      <c r="F141" s="23"/>
      <c r="G141" s="23"/>
    </row>
    <row r="142" spans="1:7" ht="12.75" hidden="1">
      <c r="A142" s="5"/>
      <c r="B142" s="5"/>
      <c r="C142" s="5"/>
      <c r="D142" s="5"/>
      <c r="E142" s="23"/>
      <c r="F142" s="23"/>
      <c r="G142" s="23"/>
    </row>
    <row r="143" spans="1:7" ht="12.75" hidden="1">
      <c r="A143" s="5"/>
      <c r="B143" s="5"/>
      <c r="C143" s="5"/>
      <c r="D143" s="5"/>
      <c r="E143" s="23"/>
      <c r="F143" s="23"/>
      <c r="G143" s="23"/>
    </row>
    <row r="144" spans="1:7" ht="12.75" hidden="1">
      <c r="A144" s="5"/>
      <c r="B144" s="5"/>
      <c r="C144" s="5"/>
      <c r="D144" s="5"/>
      <c r="E144" s="23"/>
      <c r="F144" s="23"/>
      <c r="G144" s="23"/>
    </row>
    <row r="145" spans="1:7" ht="12.75" hidden="1">
      <c r="A145" s="6" t="s">
        <v>52</v>
      </c>
      <c r="B145" s="6"/>
      <c r="C145" s="6"/>
      <c r="D145" s="5"/>
      <c r="E145" s="23"/>
      <c r="F145" s="23"/>
      <c r="G145" s="23"/>
    </row>
    <row r="146" spans="1:7" ht="12.75" hidden="1">
      <c r="A146" s="6" t="s">
        <v>53</v>
      </c>
      <c r="B146" s="6"/>
      <c r="C146" s="6"/>
      <c r="D146" s="5"/>
      <c r="E146" s="23"/>
      <c r="F146" s="23"/>
      <c r="G146" s="23"/>
    </row>
    <row r="147" spans="1:7" ht="12.75" hidden="1">
      <c r="A147" s="6" t="s">
        <v>299</v>
      </c>
      <c r="B147" s="6"/>
      <c r="C147" s="6"/>
      <c r="D147" s="5"/>
      <c r="E147" s="23"/>
      <c r="F147" s="23"/>
      <c r="G147" s="23"/>
    </row>
    <row r="148" spans="1:7" ht="12.75" hidden="1">
      <c r="A148" s="110" t="s">
        <v>127</v>
      </c>
      <c r="B148" s="110"/>
      <c r="C148" s="110"/>
      <c r="D148" s="110"/>
      <c r="E148" s="23"/>
      <c r="F148" s="23"/>
      <c r="G148" s="23"/>
    </row>
    <row r="149" spans="1:7" ht="12.75" hidden="1">
      <c r="A149" s="5"/>
      <c r="B149" s="5"/>
      <c r="C149" s="5"/>
      <c r="D149" s="5"/>
      <c r="E149" s="23"/>
      <c r="F149" s="23"/>
      <c r="G149" s="23"/>
    </row>
    <row r="150" spans="1:7" ht="12.75" hidden="1">
      <c r="A150" s="62" t="s">
        <v>54</v>
      </c>
      <c r="B150" s="5"/>
      <c r="C150" s="5"/>
      <c r="D150" s="5"/>
      <c r="E150" s="23"/>
      <c r="F150" s="23"/>
      <c r="G150" s="23"/>
    </row>
    <row r="151" spans="1:7" ht="12.75" hidden="1">
      <c r="A151" s="61"/>
      <c r="B151" s="5"/>
      <c r="C151" s="5"/>
      <c r="D151" s="5" t="s">
        <v>106</v>
      </c>
      <c r="E151" s="23"/>
      <c r="F151" s="23"/>
      <c r="G151" s="23"/>
    </row>
    <row r="152" spans="1:7" ht="12.75" hidden="1">
      <c r="A152" s="61"/>
      <c r="B152" s="5"/>
      <c r="C152" s="5"/>
      <c r="D152" s="5"/>
      <c r="E152" s="23"/>
      <c r="F152" s="23"/>
      <c r="G152" s="23"/>
    </row>
    <row r="153" spans="1:7" ht="12.75" hidden="1">
      <c r="A153" s="61" t="s">
        <v>36</v>
      </c>
      <c r="B153" s="5"/>
      <c r="C153" s="5">
        <f>+' BALANCE GENERAL- 1 '!I54</f>
        <v>5053753</v>
      </c>
      <c r="D153" s="5"/>
      <c r="E153" s="23"/>
      <c r="F153" s="23"/>
      <c r="G153" s="23"/>
    </row>
    <row r="154" spans="1:7" ht="12.75" hidden="1">
      <c r="A154" s="61"/>
      <c r="B154" s="5"/>
      <c r="C154" s="5" t="s">
        <v>7</v>
      </c>
      <c r="D154" s="5"/>
      <c r="E154" s="23"/>
      <c r="F154" s="23"/>
      <c r="G154" s="23"/>
    </row>
    <row r="155" spans="1:7" ht="12.75" hidden="1">
      <c r="A155" s="62" t="s">
        <v>55</v>
      </c>
      <c r="B155" s="5"/>
      <c r="C155" s="5"/>
      <c r="D155" s="5"/>
      <c r="E155" s="23"/>
      <c r="F155" s="23"/>
      <c r="G155" s="23"/>
    </row>
    <row r="156" spans="1:7" ht="12.75" hidden="1">
      <c r="A156" s="61" t="s">
        <v>7</v>
      </c>
      <c r="B156" s="5"/>
      <c r="C156" s="5"/>
      <c r="D156" s="5"/>
      <c r="E156" s="23"/>
      <c r="F156" s="23"/>
      <c r="G156" s="23"/>
    </row>
    <row r="157" spans="1:7" ht="12.75" hidden="1">
      <c r="A157" s="61"/>
      <c r="B157" s="5"/>
      <c r="C157" s="5"/>
      <c r="D157" s="5"/>
      <c r="E157" s="23"/>
      <c r="F157" s="23"/>
      <c r="G157" s="23"/>
    </row>
    <row r="158" spans="1:7" ht="12.75" hidden="1">
      <c r="A158" s="61" t="s">
        <v>113</v>
      </c>
      <c r="B158" s="5">
        <f>+C19</f>
        <v>27506</v>
      </c>
      <c r="C158" s="28" t="s">
        <v>7</v>
      </c>
      <c r="D158" s="5"/>
      <c r="E158" s="23"/>
      <c r="F158" s="23"/>
      <c r="G158" s="23"/>
    </row>
    <row r="159" spans="1:7" ht="12.75" hidden="1">
      <c r="A159" s="61" t="s">
        <v>56</v>
      </c>
      <c r="B159" s="5">
        <f>+C20</f>
        <v>-24369</v>
      </c>
      <c r="C159" s="28" t="s">
        <v>7</v>
      </c>
      <c r="D159" s="5"/>
      <c r="E159" s="23"/>
      <c r="F159" s="23"/>
      <c r="G159" s="23"/>
    </row>
    <row r="160" spans="1:7" ht="12.75" hidden="1">
      <c r="A160" s="61" t="s">
        <v>7</v>
      </c>
      <c r="B160" s="5"/>
      <c r="C160" s="5" t="s">
        <v>7</v>
      </c>
      <c r="D160" s="5"/>
      <c r="E160" s="23"/>
      <c r="F160" s="23"/>
      <c r="G160" s="23"/>
    </row>
    <row r="161" spans="1:7" ht="12.75" hidden="1">
      <c r="A161" s="61" t="s">
        <v>7</v>
      </c>
      <c r="B161" s="5"/>
      <c r="C161" s="5" t="s">
        <v>7</v>
      </c>
      <c r="D161" s="5" t="s">
        <v>7</v>
      </c>
      <c r="E161" s="23"/>
      <c r="F161" s="23"/>
      <c r="G161" s="23"/>
    </row>
    <row r="162" spans="1:7" ht="12.75" hidden="1">
      <c r="A162" s="62" t="s">
        <v>57</v>
      </c>
      <c r="B162" s="6"/>
      <c r="C162" s="6">
        <f>+C153+B158+B159</f>
        <v>5056890</v>
      </c>
      <c r="D162" s="5"/>
      <c r="E162" s="23"/>
      <c r="F162" s="23"/>
      <c r="G162" s="23"/>
    </row>
    <row r="163" spans="1:7" ht="12.75" hidden="1">
      <c r="A163" s="62" t="s">
        <v>58</v>
      </c>
      <c r="B163" s="6"/>
      <c r="C163" s="6"/>
      <c r="D163" s="5"/>
      <c r="E163" s="23"/>
      <c r="F163" s="23"/>
      <c r="G163" s="23"/>
    </row>
    <row r="164" spans="1:7" ht="12.75" hidden="1">
      <c r="A164" s="61"/>
      <c r="B164" s="5"/>
      <c r="C164" s="5"/>
      <c r="D164" s="5"/>
      <c r="E164" s="23"/>
      <c r="F164" s="23"/>
      <c r="G164" s="23"/>
    </row>
    <row r="165" spans="1:7" ht="12.75" hidden="1">
      <c r="A165" s="62" t="s">
        <v>161</v>
      </c>
      <c r="B165" s="5"/>
      <c r="C165" s="5"/>
      <c r="D165" s="5"/>
      <c r="E165" s="23"/>
      <c r="F165" s="23"/>
      <c r="G165" s="23"/>
    </row>
    <row r="166" spans="1:7" ht="12.75" hidden="1">
      <c r="A166" s="61"/>
      <c r="B166" s="5"/>
      <c r="C166" s="5"/>
      <c r="D166" s="5"/>
      <c r="E166" s="23"/>
      <c r="F166" s="23"/>
      <c r="G166" s="23"/>
    </row>
    <row r="167" spans="1:7" ht="12.75" hidden="1">
      <c r="A167" s="109" t="s">
        <v>271</v>
      </c>
      <c r="B167" s="5">
        <v>-921632</v>
      </c>
      <c r="C167" s="5"/>
      <c r="D167" s="5"/>
      <c r="E167" s="23"/>
      <c r="F167" s="23"/>
      <c r="G167" s="23"/>
    </row>
    <row r="168" spans="1:7" ht="12.75" hidden="1">
      <c r="A168" s="109" t="s">
        <v>272</v>
      </c>
      <c r="B168" s="5">
        <v>226203</v>
      </c>
      <c r="C168" s="28"/>
      <c r="D168" s="5"/>
      <c r="E168" s="23"/>
      <c r="F168" s="23"/>
      <c r="G168" s="23"/>
    </row>
    <row r="169" spans="1:7" ht="12.75" hidden="1">
      <c r="A169" s="109" t="s">
        <v>178</v>
      </c>
      <c r="B169" s="5">
        <v>29010</v>
      </c>
      <c r="C169" s="28"/>
      <c r="D169" s="5"/>
      <c r="E169" s="23"/>
      <c r="F169" s="23"/>
      <c r="G169" s="23"/>
    </row>
    <row r="170" spans="1:7" ht="12.75" hidden="1">
      <c r="A170" s="109" t="s">
        <v>273</v>
      </c>
      <c r="B170" s="5">
        <v>788422</v>
      </c>
      <c r="C170" s="28"/>
      <c r="D170" s="5"/>
      <c r="E170" s="23"/>
      <c r="F170" s="23"/>
      <c r="G170" s="23"/>
    </row>
    <row r="171" spans="1:7" ht="12.75" hidden="1">
      <c r="A171" s="109" t="s">
        <v>274</v>
      </c>
      <c r="B171" s="5">
        <v>52000</v>
      </c>
      <c r="C171" s="28"/>
      <c r="D171" s="5"/>
      <c r="E171" s="23"/>
      <c r="F171" s="23"/>
      <c r="G171" s="23"/>
    </row>
    <row r="172" spans="1:7" ht="12.75" hidden="1">
      <c r="A172" s="109" t="s">
        <v>275</v>
      </c>
      <c r="B172" s="5">
        <v>20897</v>
      </c>
      <c r="C172" s="28"/>
      <c r="D172" s="5"/>
      <c r="E172" s="23"/>
      <c r="F172" s="23"/>
      <c r="G172" s="23"/>
    </row>
    <row r="173" spans="1:7" ht="12.75" hidden="1">
      <c r="A173" s="109" t="s">
        <v>182</v>
      </c>
      <c r="B173" s="5">
        <v>-240791</v>
      </c>
      <c r="C173" s="28"/>
      <c r="D173" s="5"/>
      <c r="E173" s="23"/>
      <c r="F173" s="23"/>
      <c r="G173" s="23"/>
    </row>
    <row r="174" spans="1:7" ht="12.75" hidden="1">
      <c r="A174" s="109" t="s">
        <v>276</v>
      </c>
      <c r="B174" s="5">
        <v>237495</v>
      </c>
      <c r="C174" s="28"/>
      <c r="D174" s="5"/>
      <c r="E174" s="23"/>
      <c r="F174" s="23"/>
      <c r="G174" s="23"/>
    </row>
    <row r="175" spans="1:7" ht="12.75" hidden="1">
      <c r="A175" s="109" t="s">
        <v>277</v>
      </c>
      <c r="B175" s="5">
        <v>-105269</v>
      </c>
      <c r="C175" s="28"/>
      <c r="D175" s="5"/>
      <c r="E175" s="23"/>
      <c r="F175" s="23"/>
      <c r="G175" s="23"/>
    </row>
    <row r="176" spans="1:7" ht="12.75" hidden="1">
      <c r="A176" s="109" t="s">
        <v>278</v>
      </c>
      <c r="B176" s="5">
        <v>-24523</v>
      </c>
      <c r="C176" s="28"/>
      <c r="D176" s="5"/>
      <c r="E176" s="23"/>
      <c r="F176" s="23"/>
      <c r="G176" s="23"/>
    </row>
    <row r="177" spans="1:7" ht="12.75" hidden="1">
      <c r="A177" s="109" t="s">
        <v>279</v>
      </c>
      <c r="B177" s="5">
        <v>24011</v>
      </c>
      <c r="C177" s="28"/>
      <c r="D177" s="5"/>
      <c r="E177" s="23"/>
      <c r="F177" s="23"/>
      <c r="G177" s="23"/>
    </row>
    <row r="178" spans="1:7" ht="12.75" hidden="1">
      <c r="A178" s="109" t="s">
        <v>280</v>
      </c>
      <c r="B178" s="5">
        <v>1488365</v>
      </c>
      <c r="C178" s="28"/>
      <c r="D178" s="5"/>
      <c r="E178" s="23"/>
      <c r="F178" s="23"/>
      <c r="G178" s="23"/>
    </row>
    <row r="179" spans="1:7" ht="12.75" hidden="1">
      <c r="A179" s="109" t="s">
        <v>281</v>
      </c>
      <c r="B179" s="5">
        <v>199384</v>
      </c>
      <c r="C179" s="28"/>
      <c r="D179" s="5"/>
      <c r="E179" s="23"/>
      <c r="F179" s="23"/>
      <c r="G179" s="23"/>
    </row>
    <row r="180" spans="1:7" ht="12.75" hidden="1">
      <c r="A180" s="61"/>
      <c r="B180" s="5"/>
      <c r="C180" s="28"/>
      <c r="D180" s="5"/>
      <c r="E180" s="23"/>
      <c r="F180" s="23"/>
      <c r="G180" s="23"/>
    </row>
    <row r="181" spans="1:7" ht="27" customHeight="1" hidden="1">
      <c r="A181" s="62" t="s">
        <v>59</v>
      </c>
      <c r="B181" s="5"/>
      <c r="C181" s="28">
        <f>SUM(B167:B179)</f>
        <v>1773572</v>
      </c>
      <c r="D181" s="5"/>
      <c r="E181" s="23"/>
      <c r="F181" s="23"/>
      <c r="G181" s="23"/>
    </row>
    <row r="182" spans="1:7" ht="12.75" hidden="1">
      <c r="A182" s="61"/>
      <c r="B182" s="5"/>
      <c r="C182" s="28"/>
      <c r="D182" s="5"/>
      <c r="E182" s="23"/>
      <c r="F182" s="23"/>
      <c r="G182" s="23"/>
    </row>
    <row r="183" spans="1:7" ht="12.75" hidden="1">
      <c r="A183" s="62" t="s">
        <v>60</v>
      </c>
      <c r="B183" s="5"/>
      <c r="C183" s="28"/>
      <c r="D183" s="5"/>
      <c r="E183" s="23"/>
      <c r="F183" s="23"/>
      <c r="G183" s="23"/>
    </row>
    <row r="184" spans="1:7" ht="12.75" hidden="1">
      <c r="A184" s="61"/>
      <c r="B184" s="5"/>
      <c r="C184" s="28"/>
      <c r="D184" s="5"/>
      <c r="E184" s="23"/>
      <c r="F184" s="23"/>
      <c r="G184" s="23"/>
    </row>
    <row r="185" spans="1:7" ht="12.75" hidden="1">
      <c r="A185" s="61" t="s">
        <v>142</v>
      </c>
      <c r="B185" s="5">
        <f>-' BALANCE GENERAL- 1 '!E35</f>
        <v>-1780326</v>
      </c>
      <c r="C185" s="28"/>
      <c r="D185" s="5"/>
      <c r="E185" s="23"/>
      <c r="F185" s="23"/>
      <c r="G185" s="23"/>
    </row>
    <row r="186" spans="1:7" ht="12.75" hidden="1">
      <c r="A186" s="109" t="s">
        <v>284</v>
      </c>
      <c r="B186" s="5">
        <v>-6103023</v>
      </c>
      <c r="C186" s="28"/>
      <c r="D186" s="5"/>
      <c r="E186" s="23"/>
      <c r="F186" s="23"/>
      <c r="G186" s="23"/>
    </row>
    <row r="187" spans="1:7" ht="12.75" hidden="1">
      <c r="A187" s="109" t="s">
        <v>283</v>
      </c>
      <c r="B187" s="5">
        <v>-16763</v>
      </c>
      <c r="C187" s="28"/>
      <c r="D187" s="5"/>
      <c r="E187" s="23"/>
      <c r="F187" s="23"/>
      <c r="G187" s="23"/>
    </row>
    <row r="188" spans="1:7" ht="12.75" hidden="1">
      <c r="A188" s="109" t="s">
        <v>282</v>
      </c>
      <c r="B188" s="5">
        <v>-3699</v>
      </c>
      <c r="C188" s="28"/>
      <c r="D188" s="5"/>
      <c r="E188" s="23"/>
      <c r="F188" s="23"/>
      <c r="G188" s="23"/>
    </row>
    <row r="189" spans="1:7" ht="12.75" hidden="1">
      <c r="A189" s="109" t="s">
        <v>297</v>
      </c>
      <c r="B189" s="5">
        <v>-63459</v>
      </c>
      <c r="C189" s="28"/>
      <c r="D189" s="5"/>
      <c r="E189" s="23"/>
      <c r="F189" s="23"/>
      <c r="G189" s="23"/>
    </row>
    <row r="190" spans="1:7" ht="12.75" hidden="1">
      <c r="A190" s="109" t="s">
        <v>68</v>
      </c>
      <c r="B190" s="5">
        <v>-6512</v>
      </c>
      <c r="C190" s="28"/>
      <c r="D190" s="5"/>
      <c r="E190" s="23"/>
      <c r="F190" s="23"/>
      <c r="G190" s="23"/>
    </row>
    <row r="191" spans="1:7" ht="12.75" hidden="1">
      <c r="A191" s="109" t="s">
        <v>285</v>
      </c>
      <c r="B191" s="5">
        <v>108199</v>
      </c>
      <c r="C191" s="28"/>
      <c r="D191" s="5"/>
      <c r="E191" s="23"/>
      <c r="F191" s="23"/>
      <c r="G191" s="23"/>
    </row>
    <row r="192" spans="1:7" ht="12.75" hidden="1">
      <c r="A192" s="109" t="s">
        <v>286</v>
      </c>
      <c r="B192" s="5">
        <v>68190</v>
      </c>
      <c r="C192" s="28"/>
      <c r="D192" s="5"/>
      <c r="E192" s="23"/>
      <c r="F192" s="23"/>
      <c r="G192" s="23"/>
    </row>
    <row r="193" spans="1:7" ht="12.75" hidden="1">
      <c r="A193" s="109" t="s">
        <v>287</v>
      </c>
      <c r="B193" s="5">
        <v>29667</v>
      </c>
      <c r="C193" s="28"/>
      <c r="D193" s="5"/>
      <c r="E193" s="23"/>
      <c r="F193" s="23"/>
      <c r="G193" s="23"/>
    </row>
    <row r="194" spans="1:7" ht="12.75" hidden="1">
      <c r="A194" s="109" t="s">
        <v>288</v>
      </c>
      <c r="B194" s="5">
        <v>257029</v>
      </c>
      <c r="C194" s="28"/>
      <c r="D194" s="5"/>
      <c r="E194" s="23"/>
      <c r="F194" s="23"/>
      <c r="G194" s="23"/>
    </row>
    <row r="195" spans="1:7" ht="12.75" hidden="1">
      <c r="A195" s="109" t="s">
        <v>289</v>
      </c>
      <c r="B195" s="5">
        <v>682</v>
      </c>
      <c r="C195" s="28"/>
      <c r="D195" s="5"/>
      <c r="E195" s="23"/>
      <c r="F195" s="23"/>
      <c r="G195" s="23"/>
    </row>
    <row r="196" spans="1:7" ht="12.75" hidden="1">
      <c r="A196" s="109" t="s">
        <v>290</v>
      </c>
      <c r="B196" s="5">
        <v>7632</v>
      </c>
      <c r="C196" s="28"/>
      <c r="D196" s="5"/>
      <c r="E196" s="23"/>
      <c r="F196" s="23"/>
      <c r="G196" s="23"/>
    </row>
    <row r="197" spans="1:7" ht="12.75" hidden="1">
      <c r="A197" s="109" t="s">
        <v>291</v>
      </c>
      <c r="B197" s="5">
        <v>6162</v>
      </c>
      <c r="C197" s="28"/>
      <c r="D197" s="5"/>
      <c r="E197" s="23"/>
      <c r="F197" s="23"/>
      <c r="G197" s="23"/>
    </row>
    <row r="198" spans="1:7" ht="12.75" hidden="1">
      <c r="A198" s="109"/>
      <c r="B198" s="5"/>
      <c r="C198" s="28"/>
      <c r="D198" s="5"/>
      <c r="E198" s="23"/>
      <c r="F198" s="23"/>
      <c r="G198" s="23"/>
    </row>
    <row r="199" spans="1:7" ht="12.75" hidden="1">
      <c r="A199" s="62" t="s">
        <v>61</v>
      </c>
      <c r="B199" s="6"/>
      <c r="C199" s="5"/>
      <c r="D199" s="5"/>
      <c r="E199" s="23"/>
      <c r="F199" s="23"/>
      <c r="G199" s="23"/>
    </row>
    <row r="200" spans="1:7" ht="12.75" hidden="1">
      <c r="A200" s="62" t="s">
        <v>62</v>
      </c>
      <c r="B200" s="6"/>
      <c r="C200" s="5">
        <f>SUM(B185:B197)</f>
        <v>-7496221</v>
      </c>
      <c r="D200" s="5"/>
      <c r="E200" s="23"/>
      <c r="F200" s="23"/>
      <c r="G200" s="23"/>
    </row>
    <row r="201" spans="1:7" ht="12.75" hidden="1">
      <c r="A201" s="61"/>
      <c r="B201" s="5"/>
      <c r="C201" s="5"/>
      <c r="D201" s="5"/>
      <c r="E201" s="23"/>
      <c r="F201" s="23"/>
      <c r="G201" s="23"/>
    </row>
    <row r="202" spans="1:7" ht="12.75" hidden="1">
      <c r="A202" s="62" t="s">
        <v>63</v>
      </c>
      <c r="B202" s="5"/>
      <c r="C202" s="5"/>
      <c r="D202" s="5"/>
      <c r="E202" s="23"/>
      <c r="F202" s="23"/>
      <c r="G202" s="23"/>
    </row>
    <row r="203" spans="1:7" ht="12.75" hidden="1">
      <c r="A203" s="61"/>
      <c r="B203" s="5"/>
      <c r="C203" s="5"/>
      <c r="D203" s="5"/>
      <c r="E203" s="23"/>
      <c r="F203" s="23"/>
      <c r="G203" s="23"/>
    </row>
    <row r="204" spans="1:7" ht="12.75" hidden="1">
      <c r="A204" s="61" t="s">
        <v>120</v>
      </c>
      <c r="B204" s="5">
        <v>14455</v>
      </c>
      <c r="C204" s="5"/>
      <c r="D204" s="5"/>
      <c r="E204" s="23"/>
      <c r="F204" s="23"/>
      <c r="G204" s="23"/>
    </row>
    <row r="205" spans="1:7" ht="12.75" hidden="1">
      <c r="A205" s="109" t="s">
        <v>292</v>
      </c>
      <c r="B205" s="5">
        <v>-267235</v>
      </c>
      <c r="C205" s="5"/>
      <c r="D205" s="5"/>
      <c r="E205" s="23"/>
      <c r="F205" s="23"/>
      <c r="G205" s="23"/>
    </row>
    <row r="206" spans="1:7" ht="12.75" hidden="1">
      <c r="A206" s="109" t="s">
        <v>293</v>
      </c>
      <c r="B206" s="5">
        <v>-6162</v>
      </c>
      <c r="C206" s="5"/>
      <c r="D206" s="5"/>
      <c r="E206" s="23"/>
      <c r="F206" s="23"/>
      <c r="G206" s="23"/>
    </row>
    <row r="207" spans="1:7" ht="12.75" hidden="1">
      <c r="A207" s="109" t="s">
        <v>294</v>
      </c>
      <c r="B207" s="5">
        <v>-22805</v>
      </c>
      <c r="C207" s="5"/>
      <c r="D207" s="5"/>
      <c r="E207" s="23"/>
      <c r="F207" s="23"/>
      <c r="G207" s="23"/>
    </row>
    <row r="208" spans="1:7" ht="12.75" hidden="1">
      <c r="A208" s="109" t="s">
        <v>295</v>
      </c>
      <c r="B208" s="5">
        <v>-36550</v>
      </c>
      <c r="C208" s="5"/>
      <c r="D208" s="5"/>
      <c r="E208" s="23"/>
      <c r="F208" s="23"/>
      <c r="G208" s="23"/>
    </row>
    <row r="209" spans="1:7" ht="12.75" hidden="1">
      <c r="A209" s="61" t="s">
        <v>7</v>
      </c>
      <c r="B209" s="5" t="s">
        <v>7</v>
      </c>
      <c r="C209" s="5" t="s">
        <v>7</v>
      </c>
      <c r="D209" s="5"/>
      <c r="E209" s="23"/>
      <c r="F209" s="23"/>
      <c r="G209" s="23"/>
    </row>
    <row r="210" spans="1:7" ht="12.75" hidden="1">
      <c r="A210" s="62" t="s">
        <v>61</v>
      </c>
      <c r="B210" s="6"/>
      <c r="C210" s="5"/>
      <c r="D210" s="5"/>
      <c r="E210" s="23"/>
      <c r="F210" s="23"/>
      <c r="G210" s="23"/>
    </row>
    <row r="211" spans="1:7" ht="12.75" hidden="1">
      <c r="A211" s="62" t="s">
        <v>64</v>
      </c>
      <c r="B211" s="6"/>
      <c r="C211" s="5">
        <f>SUM(B204:B208)</f>
        <v>-318297</v>
      </c>
      <c r="D211" s="5"/>
      <c r="E211" s="23"/>
      <c r="F211" s="23"/>
      <c r="G211" s="23"/>
    </row>
    <row r="212" spans="1:7" ht="12.75" hidden="1">
      <c r="A212" s="61"/>
      <c r="B212" s="5"/>
      <c r="C212" s="5"/>
      <c r="D212" s="5"/>
      <c r="E212" s="23"/>
      <c r="F212" s="23"/>
      <c r="G212" s="23"/>
    </row>
    <row r="213" spans="1:10" ht="28.5" customHeight="1" hidden="1">
      <c r="A213" s="62" t="s">
        <v>163</v>
      </c>
      <c r="B213" s="5"/>
      <c r="C213" s="5">
        <f>SUM(C162:C211)</f>
        <v>-984056</v>
      </c>
      <c r="D213" s="5" t="s">
        <v>7</v>
      </c>
      <c r="E213" s="23"/>
      <c r="F213" s="23"/>
      <c r="G213" s="23"/>
      <c r="J213">
        <v>214405</v>
      </c>
    </row>
    <row r="214" spans="1:10" ht="12.75" hidden="1">
      <c r="A214" s="61"/>
      <c r="B214" s="5"/>
      <c r="C214" s="5"/>
      <c r="D214" s="5" t="s">
        <v>7</v>
      </c>
      <c r="E214" s="23"/>
      <c r="F214" s="23"/>
      <c r="G214" s="23"/>
      <c r="J214">
        <v>191599</v>
      </c>
    </row>
    <row r="215" spans="1:10" ht="12.75" hidden="1">
      <c r="A215" s="62" t="s">
        <v>248</v>
      </c>
      <c r="B215" s="5"/>
      <c r="C215" s="5">
        <f>+B217+B218</f>
        <v>7997280</v>
      </c>
      <c r="D215" s="5"/>
      <c r="E215" s="23"/>
      <c r="F215" s="23"/>
      <c r="G215" s="23"/>
      <c r="J215">
        <f>+J213-J214</f>
        <v>22806</v>
      </c>
    </row>
    <row r="216" spans="1:7" ht="12.75" hidden="1">
      <c r="A216" s="61"/>
      <c r="B216" s="5"/>
      <c r="C216" s="5"/>
      <c r="D216" s="5"/>
      <c r="E216" s="23"/>
      <c r="F216" s="23"/>
      <c r="G216" s="23"/>
    </row>
    <row r="217" spans="1:7" ht="12.75" hidden="1">
      <c r="A217" s="5" t="s">
        <v>50</v>
      </c>
      <c r="B217" s="5">
        <f>+' BALANCE GENERAL- 1 '!D15</f>
        <v>55949</v>
      </c>
      <c r="C217" s="28" t="s">
        <v>7</v>
      </c>
      <c r="D217" s="5"/>
      <c r="E217" s="23"/>
      <c r="F217" s="23"/>
      <c r="G217" s="23"/>
    </row>
    <row r="218" spans="1:7" ht="12.75" hidden="1">
      <c r="A218" s="5" t="s">
        <v>51</v>
      </c>
      <c r="B218" s="24">
        <f>+' BALANCE GENERAL- 1 '!D16</f>
        <v>7941331</v>
      </c>
      <c r="C218" s="28" t="s">
        <v>7</v>
      </c>
      <c r="D218" s="5"/>
      <c r="E218" s="23"/>
      <c r="F218" s="23"/>
      <c r="G218" s="23"/>
    </row>
    <row r="219" spans="1:7" ht="12.75" hidden="1">
      <c r="A219" s="5" t="s">
        <v>7</v>
      </c>
      <c r="B219" s="5"/>
      <c r="C219" s="5" t="str">
        <f>+'[1] BALANCE GENERAL '!D15</f>
        <v> </v>
      </c>
      <c r="D219" s="5"/>
      <c r="E219" s="23"/>
      <c r="F219" s="23"/>
      <c r="G219" s="23"/>
    </row>
    <row r="220" spans="1:7" ht="12.75" hidden="1">
      <c r="A220" s="6" t="s">
        <v>296</v>
      </c>
      <c r="B220" s="5"/>
      <c r="C220" s="28" t="s">
        <v>300</v>
      </c>
      <c r="D220" s="5" t="s">
        <v>7</v>
      </c>
      <c r="E220" s="23"/>
      <c r="F220" s="23"/>
      <c r="G220" s="23"/>
    </row>
    <row r="221" spans="1:7" ht="12.75" hidden="1">
      <c r="A221" s="5"/>
      <c r="B221" s="5"/>
      <c r="C221" s="5"/>
      <c r="D221" s="5"/>
      <c r="E221" s="23"/>
      <c r="F221" s="23"/>
      <c r="G221" s="23"/>
    </row>
    <row r="222" spans="1:7" ht="12.75" hidden="1">
      <c r="A222" s="5" t="s">
        <v>50</v>
      </c>
      <c r="B222" s="5">
        <f>+' BALANCE GENERAL- 1 '!C15</f>
        <v>92047</v>
      </c>
      <c r="C222" s="107" t="s">
        <v>7</v>
      </c>
      <c r="D222" s="5"/>
      <c r="E222" s="23"/>
      <c r="F222" s="23"/>
      <c r="G222" s="23"/>
    </row>
    <row r="223" spans="1:7" ht="12.75" hidden="1">
      <c r="A223" s="5" t="s">
        <v>51</v>
      </c>
      <c r="B223" s="24">
        <f>+' BALANCE GENERAL- 1 '!C16</f>
        <v>10602195</v>
      </c>
      <c r="C223" s="107" t="s">
        <v>106</v>
      </c>
      <c r="D223" s="5"/>
      <c r="E223" s="23"/>
      <c r="F223" s="23"/>
      <c r="G223" s="23"/>
    </row>
    <row r="224" spans="1:7" ht="12.75" hidden="1">
      <c r="A224" s="5" t="s">
        <v>7</v>
      </c>
      <c r="B224" s="5">
        <f>+B222+B223</f>
        <v>10694242</v>
      </c>
      <c r="C224" s="5" t="s">
        <v>7</v>
      </c>
      <c r="D224" s="5"/>
      <c r="E224" s="23"/>
      <c r="F224" s="23"/>
      <c r="G224" s="23"/>
    </row>
    <row r="225" spans="1:7" ht="12.75" hidden="1">
      <c r="A225" s="5"/>
      <c r="B225" s="5" t="s">
        <v>7</v>
      </c>
      <c r="C225" s="5" t="s">
        <v>7</v>
      </c>
      <c r="D225" s="5" t="s">
        <v>7</v>
      </c>
      <c r="E225" s="23"/>
      <c r="F225" s="23"/>
      <c r="G225" s="23"/>
    </row>
    <row r="226" spans="1:7" ht="12.75" hidden="1">
      <c r="A226" s="5"/>
      <c r="B226" s="5"/>
      <c r="C226" s="5" t="s">
        <v>7</v>
      </c>
      <c r="D226" s="5"/>
      <c r="E226" s="23"/>
      <c r="F226" s="23"/>
      <c r="G226" s="23"/>
    </row>
    <row r="227" spans="1:7" ht="12.75" hidden="1">
      <c r="A227" s="5"/>
      <c r="B227" s="5"/>
      <c r="C227" s="5" t="s">
        <v>7</v>
      </c>
      <c r="D227" s="5"/>
      <c r="E227" s="23"/>
      <c r="F227" s="23"/>
      <c r="G227" s="23"/>
    </row>
    <row r="228" spans="1:7" ht="12.75" hidden="1">
      <c r="A228" s="5"/>
      <c r="B228" s="5"/>
      <c r="C228" s="5" t="s">
        <v>7</v>
      </c>
      <c r="D228" s="5" t="s">
        <v>106</v>
      </c>
      <c r="E228" s="23"/>
      <c r="F228" s="23"/>
      <c r="G228" s="23"/>
    </row>
    <row r="229" spans="1:7" ht="12.75" hidden="1">
      <c r="A229" s="5"/>
      <c r="B229" s="5"/>
      <c r="C229" s="5"/>
      <c r="D229" s="5"/>
      <c r="E229" s="23"/>
      <c r="F229" s="23"/>
      <c r="G229" s="23"/>
    </row>
    <row r="230" spans="1:7" ht="12.75" hidden="1">
      <c r="A230" s="62" t="s">
        <v>70</v>
      </c>
      <c r="B230" s="6"/>
      <c r="C230" s="110" t="s">
        <v>33</v>
      </c>
      <c r="D230" s="5"/>
      <c r="E230" s="23"/>
      <c r="F230" s="23"/>
      <c r="G230" s="23"/>
    </row>
    <row r="231" spans="1:7" ht="12.75" hidden="1">
      <c r="A231" s="6" t="s">
        <v>71</v>
      </c>
      <c r="B231" s="6"/>
      <c r="C231" s="6" t="s">
        <v>202</v>
      </c>
      <c r="D231" s="5"/>
      <c r="E231" s="23"/>
      <c r="F231" s="23"/>
      <c r="G231" s="23"/>
    </row>
    <row r="232" spans="1:7" ht="12.75" hidden="1">
      <c r="A232" s="6"/>
      <c r="B232" s="6"/>
      <c r="C232" s="6" t="s">
        <v>203</v>
      </c>
      <c r="D232" s="5"/>
      <c r="E232" s="23"/>
      <c r="F232" s="23"/>
      <c r="G232" s="23"/>
    </row>
    <row r="233" spans="1:7" ht="12.75" hidden="1">
      <c r="A233" s="6"/>
      <c r="B233" s="6"/>
      <c r="C233" s="6"/>
      <c r="D233" s="6"/>
      <c r="E233" s="23"/>
      <c r="F233" s="23"/>
      <c r="G233" s="23"/>
    </row>
    <row r="234" spans="1:7" ht="12.75" hidden="1">
      <c r="A234" s="157" t="s">
        <v>204</v>
      </c>
      <c r="B234" s="157"/>
      <c r="C234" s="157"/>
      <c r="D234" s="157"/>
      <c r="E234" s="23"/>
      <c r="F234" s="23"/>
      <c r="G234" s="23"/>
    </row>
    <row r="235" spans="1:7" ht="12.75" hidden="1">
      <c r="A235" s="157" t="s">
        <v>205</v>
      </c>
      <c r="B235" s="157"/>
      <c r="C235" s="157"/>
      <c r="D235" s="157"/>
      <c r="E235" s="23"/>
      <c r="F235" s="23"/>
      <c r="G235" s="23"/>
    </row>
    <row r="236" spans="1:7" ht="12.75" hidden="1">
      <c r="A236" s="111" t="s">
        <v>212</v>
      </c>
      <c r="B236" s="157" t="s">
        <v>7</v>
      </c>
      <c r="C236" s="157"/>
      <c r="D236" s="157"/>
      <c r="E236" s="23"/>
      <c r="F236" s="23"/>
      <c r="G236" s="23"/>
    </row>
    <row r="237" spans="1:7" ht="12.75" hidden="1">
      <c r="A237" s="111" t="s">
        <v>213</v>
      </c>
      <c r="B237" s="112" t="s">
        <v>7</v>
      </c>
      <c r="C237" s="112"/>
      <c r="D237" s="112"/>
      <c r="E237" s="23"/>
      <c r="F237" s="23"/>
      <c r="G237" s="23"/>
    </row>
    <row r="238" spans="1:7" ht="12.75" hidden="1">
      <c r="A238" s="5"/>
      <c r="B238" s="5"/>
      <c r="C238" s="5"/>
      <c r="D238" s="5"/>
      <c r="E238" s="23"/>
      <c r="F238" s="23"/>
      <c r="G238" s="23"/>
    </row>
    <row r="239" spans="1:7" ht="12.75" hidden="1">
      <c r="A239" s="5"/>
      <c r="B239" s="5"/>
      <c r="C239" s="5"/>
      <c r="D239" s="5"/>
      <c r="E239" s="23"/>
      <c r="F239" s="23"/>
      <c r="G239" s="23"/>
    </row>
    <row r="240" spans="1:7" ht="12.75" hidden="1">
      <c r="A240" s="5"/>
      <c r="B240" s="5"/>
      <c r="C240" s="5"/>
      <c r="D240" s="5"/>
      <c r="E240" s="23"/>
      <c r="F240" s="23"/>
      <c r="G240" s="23"/>
    </row>
    <row r="241" spans="1:7" ht="12.75" hidden="1">
      <c r="A241" s="5"/>
      <c r="B241" s="5"/>
      <c r="C241" s="5"/>
      <c r="D241" s="5"/>
      <c r="E241" s="23"/>
      <c r="F241" s="23"/>
      <c r="G241" s="23"/>
    </row>
    <row r="242" spans="1:7" ht="12.75" hidden="1">
      <c r="A242" s="5"/>
      <c r="B242" s="5"/>
      <c r="C242" s="5"/>
      <c r="D242" s="5"/>
      <c r="E242" s="23"/>
      <c r="F242" s="23"/>
      <c r="G242" s="23"/>
    </row>
    <row r="243" spans="1:7" ht="12.75" hidden="1">
      <c r="A243" s="5"/>
      <c r="B243" s="5"/>
      <c r="C243" s="5"/>
      <c r="D243" s="5"/>
      <c r="E243" s="23"/>
      <c r="F243" s="23"/>
      <c r="G243" s="23"/>
    </row>
    <row r="244" spans="1:7" ht="12.75">
      <c r="A244" s="5"/>
      <c r="B244" s="5"/>
      <c r="C244" s="5"/>
      <c r="D244" s="5"/>
      <c r="E244" s="23"/>
      <c r="F244" s="23"/>
      <c r="G244" s="23"/>
    </row>
    <row r="245" spans="1:7" ht="15.75">
      <c r="A245" s="113" t="s">
        <v>400</v>
      </c>
      <c r="B245" s="113"/>
      <c r="C245" s="113"/>
      <c r="D245" s="113"/>
      <c r="E245" s="23"/>
      <c r="F245" s="23"/>
      <c r="G245" s="23"/>
    </row>
    <row r="246" spans="1:7" ht="15.75">
      <c r="A246" s="113" t="s">
        <v>401</v>
      </c>
      <c r="B246" s="113"/>
      <c r="C246" s="113"/>
      <c r="D246" s="113"/>
      <c r="E246" s="23"/>
      <c r="F246" s="23"/>
      <c r="G246" s="23"/>
    </row>
    <row r="247" spans="1:7" ht="15.75">
      <c r="A247" s="113" t="s">
        <v>402</v>
      </c>
      <c r="B247" s="113"/>
      <c r="C247" s="113"/>
      <c r="D247" s="113"/>
      <c r="E247" s="23"/>
      <c r="F247" s="23"/>
      <c r="G247" s="23"/>
    </row>
    <row r="248" spans="1:7" ht="15.75">
      <c r="A248" s="113" t="s">
        <v>403</v>
      </c>
      <c r="B248" s="113"/>
      <c r="C248" s="113"/>
      <c r="D248" s="113"/>
      <c r="E248" s="23"/>
      <c r="F248" s="23"/>
      <c r="G248" s="23"/>
    </row>
    <row r="249" spans="1:7" ht="12.75">
      <c r="A249" s="114"/>
      <c r="B249" s="114"/>
      <c r="C249" s="114"/>
      <c r="D249" s="114"/>
      <c r="E249" s="23"/>
      <c r="F249" s="23"/>
      <c r="G249" s="23"/>
    </row>
    <row r="250" spans="1:7" ht="12.75">
      <c r="A250" s="114"/>
      <c r="B250" s="114"/>
      <c r="C250" s="114"/>
      <c r="D250" s="114"/>
      <c r="E250" s="23"/>
      <c r="F250" s="23"/>
      <c r="G250" s="23"/>
    </row>
    <row r="251" spans="1:7" ht="12.75">
      <c r="A251" s="5"/>
      <c r="B251" s="5"/>
      <c r="C251" s="5"/>
      <c r="D251" s="5"/>
      <c r="E251" s="23"/>
      <c r="F251" s="23"/>
      <c r="G251" s="23"/>
    </row>
    <row r="252" spans="1:7" ht="12.75">
      <c r="A252" s="93" t="s">
        <v>307</v>
      </c>
      <c r="B252" s="159"/>
      <c r="C252" s="160"/>
      <c r="D252" s="93">
        <f>+' BALANCE GENERAL- 1 '!J51</f>
        <v>33961669</v>
      </c>
      <c r="E252" s="23"/>
      <c r="F252" s="23"/>
      <c r="G252" s="23"/>
    </row>
    <row r="253" spans="1:7" ht="12.75">
      <c r="A253" s="79"/>
      <c r="B253" s="159"/>
      <c r="C253" s="160"/>
      <c r="D253" s="79"/>
      <c r="E253" s="23"/>
      <c r="F253" s="23"/>
      <c r="G253" s="23"/>
    </row>
    <row r="254" spans="1:7" ht="12.75">
      <c r="A254" s="94" t="s">
        <v>308</v>
      </c>
      <c r="B254" s="159"/>
      <c r="C254" s="160"/>
      <c r="D254" s="79">
        <f>+' BALANCE GENERAL- 1 '!K51</f>
        <v>4938246</v>
      </c>
      <c r="E254" s="23"/>
      <c r="F254" s="23"/>
      <c r="G254" s="23"/>
    </row>
    <row r="255" spans="1:7" ht="12.75">
      <c r="A255" s="79"/>
      <c r="B255" s="159"/>
      <c r="C255" s="160"/>
      <c r="D255" s="79"/>
      <c r="E255" s="23"/>
      <c r="F255" s="23"/>
      <c r="G255" s="23"/>
    </row>
    <row r="256" spans="1:7" ht="12.75">
      <c r="A256" s="93" t="s">
        <v>330</v>
      </c>
      <c r="B256" s="159"/>
      <c r="C256" s="160"/>
      <c r="D256" s="93">
        <f>+D252+D254</f>
        <v>38899915</v>
      </c>
      <c r="E256" s="106" t="s">
        <v>7</v>
      </c>
      <c r="F256" s="23"/>
      <c r="G256" s="23"/>
    </row>
    <row r="257" spans="1:7" ht="12.75">
      <c r="A257" s="79" t="s">
        <v>7</v>
      </c>
      <c r="B257" s="159"/>
      <c r="C257" s="160"/>
      <c r="D257" s="79" t="s">
        <v>7</v>
      </c>
      <c r="E257" s="23"/>
      <c r="F257" s="23"/>
      <c r="G257" s="23"/>
    </row>
    <row r="258" spans="1:7" ht="12.75">
      <c r="A258" s="79"/>
      <c r="B258" s="159"/>
      <c r="C258" s="160"/>
      <c r="D258" s="79" t="s">
        <v>7</v>
      </c>
      <c r="E258" s="23"/>
      <c r="F258" s="23"/>
      <c r="G258" s="23"/>
    </row>
    <row r="259" spans="1:7" ht="12.75">
      <c r="A259" s="93" t="s">
        <v>38</v>
      </c>
      <c r="B259" s="159"/>
      <c r="C259" s="160"/>
      <c r="D259" s="79" t="s">
        <v>7</v>
      </c>
      <c r="E259" s="23"/>
      <c r="F259" s="23"/>
      <c r="G259" s="23"/>
    </row>
    <row r="260" spans="1:7" ht="12.75">
      <c r="A260" s="79"/>
      <c r="B260" s="159"/>
      <c r="C260" s="160"/>
      <c r="D260" s="79"/>
      <c r="E260" s="23"/>
      <c r="F260" s="23"/>
      <c r="G260" s="23"/>
    </row>
    <row r="261" spans="1:7" ht="12.75">
      <c r="A261" s="93" t="s">
        <v>39</v>
      </c>
      <c r="B261" s="159"/>
      <c r="C261" s="160"/>
      <c r="D261" s="93">
        <f>SUM(D263:D266)</f>
        <v>5453655</v>
      </c>
      <c r="E261" s="106" t="s">
        <v>7</v>
      </c>
      <c r="F261" s="23"/>
      <c r="G261" s="23"/>
    </row>
    <row r="262" spans="1:7" ht="12.75">
      <c r="A262" s="79"/>
      <c r="B262" s="159"/>
      <c r="C262" s="160"/>
      <c r="D262" s="79"/>
      <c r="E262" s="23"/>
      <c r="F262" s="23"/>
      <c r="G262" s="23"/>
    </row>
    <row r="263" spans="1:7" ht="12.75">
      <c r="A263" s="94" t="s">
        <v>121</v>
      </c>
      <c r="B263" s="115"/>
      <c r="C263" s="116"/>
      <c r="D263" s="79">
        <f>+' BALANCE GENERAL- 1 '!K52</f>
        <v>3552927</v>
      </c>
      <c r="E263" s="23"/>
      <c r="F263" s="23"/>
      <c r="G263" s="23"/>
    </row>
    <row r="264" spans="1:7" ht="12.75">
      <c r="A264" s="79" t="s">
        <v>392</v>
      </c>
      <c r="B264" s="159"/>
      <c r="C264" s="160"/>
      <c r="D264" s="79">
        <f>+' BALANCE GENERAL- 1 '!K57</f>
        <v>1826490</v>
      </c>
      <c r="E264" s="23"/>
      <c r="F264" s="23"/>
      <c r="G264" s="23"/>
    </row>
    <row r="265" spans="1:7" ht="12.75">
      <c r="A265" s="94" t="s">
        <v>349</v>
      </c>
      <c r="B265" s="115"/>
      <c r="C265" s="116"/>
      <c r="D265" s="79">
        <f>+' BALANCE GENERAL- 1 '!K56</f>
        <v>22950</v>
      </c>
      <c r="E265" s="23"/>
      <c r="F265" s="23"/>
      <c r="G265" s="23"/>
    </row>
    <row r="266" spans="1:7" ht="12.75">
      <c r="A266" s="94" t="s">
        <v>313</v>
      </c>
      <c r="B266" s="115"/>
      <c r="C266" s="116"/>
      <c r="D266" s="79">
        <f>+' BALANCE GENERAL- 1 '!K59</f>
        <v>51288</v>
      </c>
      <c r="E266" s="106" t="s">
        <v>7</v>
      </c>
      <c r="F266" s="23"/>
      <c r="G266" s="23"/>
    </row>
    <row r="267" spans="1:7" ht="12.75">
      <c r="A267" s="93" t="s">
        <v>7</v>
      </c>
      <c r="B267" s="159"/>
      <c r="C267" s="160"/>
      <c r="D267" s="79" t="s">
        <v>7</v>
      </c>
      <c r="E267" s="106" t="s">
        <v>7</v>
      </c>
      <c r="F267" s="23"/>
      <c r="G267" s="23"/>
    </row>
    <row r="268" spans="1:7" ht="12.75">
      <c r="A268" s="93" t="s">
        <v>40</v>
      </c>
      <c r="B268" s="159"/>
      <c r="C268" s="160"/>
      <c r="D268" s="93">
        <f>SUM(D270:D270)</f>
        <v>515409</v>
      </c>
      <c r="E268" s="106" t="s">
        <v>7</v>
      </c>
      <c r="F268" s="23"/>
      <c r="G268" s="23"/>
    </row>
    <row r="269" spans="1:7" ht="12.75">
      <c r="A269" s="79" t="s">
        <v>7</v>
      </c>
      <c r="B269" s="159"/>
      <c r="C269" s="160"/>
      <c r="D269" s="79" t="s">
        <v>7</v>
      </c>
      <c r="E269" s="106" t="s">
        <v>7</v>
      </c>
      <c r="F269" s="23"/>
      <c r="G269" s="23"/>
    </row>
    <row r="270" spans="1:7" ht="12.75">
      <c r="A270" s="124" t="s">
        <v>312</v>
      </c>
      <c r="B270" s="115"/>
      <c r="C270" s="116"/>
      <c r="D270" s="79">
        <f>-' BALANCE GENERAL- 1 '!K54</f>
        <v>515409</v>
      </c>
      <c r="E270" s="23"/>
      <c r="F270" s="23"/>
      <c r="G270" s="23"/>
    </row>
    <row r="271" spans="1:7" ht="12.75">
      <c r="A271" s="79" t="s">
        <v>7</v>
      </c>
      <c r="B271" s="159"/>
      <c r="C271" s="160"/>
      <c r="D271" s="79" t="s">
        <v>7</v>
      </c>
      <c r="E271" s="23"/>
      <c r="F271" s="23"/>
      <c r="G271" s="23"/>
    </row>
    <row r="272" spans="1:7" ht="12.75">
      <c r="A272" s="93" t="s">
        <v>331</v>
      </c>
      <c r="B272" s="159"/>
      <c r="C272" s="160"/>
      <c r="D272" s="93">
        <f>+D261-D268</f>
        <v>4938246</v>
      </c>
      <c r="E272" s="23"/>
      <c r="F272" s="23"/>
      <c r="G272" s="23"/>
    </row>
    <row r="273" spans="1:7" ht="12.75">
      <c r="A273" s="5"/>
      <c r="B273" s="5"/>
      <c r="C273" s="5"/>
      <c r="D273" s="28" t="s">
        <v>7</v>
      </c>
      <c r="E273" s="23"/>
      <c r="F273" s="23"/>
      <c r="G273" s="23"/>
    </row>
    <row r="274" spans="1:7" ht="12.75">
      <c r="A274" s="5"/>
      <c r="B274" s="5"/>
      <c r="C274" s="5"/>
      <c r="D274" s="28" t="s">
        <v>7</v>
      </c>
      <c r="E274" s="23"/>
      <c r="F274" s="23"/>
      <c r="G274" s="23"/>
    </row>
    <row r="275" spans="1:7" ht="12.75">
      <c r="A275" s="5"/>
      <c r="B275" s="5"/>
      <c r="C275" s="5"/>
      <c r="D275" s="5" t="s">
        <v>7</v>
      </c>
      <c r="E275" s="23"/>
      <c r="F275" s="23"/>
      <c r="G275" s="23"/>
    </row>
    <row r="276" spans="1:7" ht="12.75">
      <c r="A276" s="62" t="s">
        <v>393</v>
      </c>
      <c r="B276" s="161" t="s">
        <v>233</v>
      </c>
      <c r="C276" s="161"/>
      <c r="D276" s="161"/>
      <c r="E276" s="23"/>
      <c r="F276" s="23"/>
      <c r="G276" s="23"/>
    </row>
    <row r="277" spans="1:7" ht="12.75">
      <c r="A277" s="6" t="s">
        <v>394</v>
      </c>
      <c r="B277" s="161" t="s">
        <v>395</v>
      </c>
      <c r="C277" s="161"/>
      <c r="D277" s="161"/>
      <c r="E277" s="23"/>
      <c r="F277" s="23"/>
      <c r="G277" s="23"/>
    </row>
    <row r="278" spans="1:7" ht="12.75">
      <c r="A278" s="6"/>
      <c r="B278" s="161" t="s">
        <v>396</v>
      </c>
      <c r="C278" s="161"/>
      <c r="D278" s="161"/>
      <c r="E278" s="23"/>
      <c r="F278" s="23"/>
      <c r="G278" s="23"/>
    </row>
    <row r="279" spans="1:7" ht="12.75">
      <c r="A279" s="6"/>
      <c r="B279" s="6"/>
      <c r="C279" s="6"/>
      <c r="D279" s="6"/>
      <c r="E279" s="23"/>
      <c r="F279" s="23"/>
      <c r="G279" s="23"/>
    </row>
    <row r="280" spans="1:7" ht="12.75">
      <c r="A280" s="162" t="s">
        <v>397</v>
      </c>
      <c r="B280" s="162"/>
      <c r="C280" s="162"/>
      <c r="D280" s="162"/>
      <c r="E280" s="23"/>
      <c r="F280" s="23"/>
      <c r="G280" s="23"/>
    </row>
    <row r="281" spans="1:7" ht="12.75">
      <c r="A281" s="157" t="s">
        <v>205</v>
      </c>
      <c r="B281" s="157"/>
      <c r="C281" s="157"/>
      <c r="D281" s="157"/>
      <c r="E281" s="23"/>
      <c r="F281" s="23"/>
      <c r="G281" s="23"/>
    </row>
    <row r="282" spans="1:7" ht="12.75">
      <c r="A282" s="161" t="s">
        <v>398</v>
      </c>
      <c r="B282" s="161"/>
      <c r="C282" s="161"/>
      <c r="D282" s="161"/>
      <c r="E282" s="23"/>
      <c r="F282" s="23"/>
      <c r="G282" s="23"/>
    </row>
    <row r="283" spans="1:7" ht="12.75">
      <c r="A283" s="161" t="s">
        <v>399</v>
      </c>
      <c r="B283" s="161"/>
      <c r="C283" s="161"/>
      <c r="D283" s="161"/>
      <c r="E283" s="23"/>
      <c r="F283" s="23"/>
      <c r="G283" s="23"/>
    </row>
    <row r="284" spans="1:7" ht="12.75">
      <c r="A284" s="5"/>
      <c r="B284" s="5"/>
      <c r="C284" s="5"/>
      <c r="D284" s="5"/>
      <c r="E284" s="23"/>
      <c r="F284" s="23"/>
      <c r="G284" s="23"/>
    </row>
    <row r="285" spans="1:7" ht="12.75">
      <c r="A285" s="5"/>
      <c r="B285" s="5"/>
      <c r="C285" s="5"/>
      <c r="D285" s="5"/>
      <c r="E285" s="23"/>
      <c r="F285" s="23"/>
      <c r="G285" s="23"/>
    </row>
    <row r="286" spans="1:7" ht="12.75">
      <c r="A286" s="5"/>
      <c r="B286" s="5"/>
      <c r="C286" s="5"/>
      <c r="D286" s="5"/>
      <c r="E286" s="23"/>
      <c r="F286" s="23"/>
      <c r="G286" s="23"/>
    </row>
    <row r="287" spans="1:7" ht="12.75">
      <c r="A287" s="5"/>
      <c r="B287" s="5"/>
      <c r="C287" s="5"/>
      <c r="D287" s="5"/>
      <c r="E287" s="23"/>
      <c r="F287" s="23"/>
      <c r="G287" s="23"/>
    </row>
    <row r="288" spans="1:7" ht="12.75">
      <c r="A288" s="5"/>
      <c r="B288" s="5"/>
      <c r="C288" s="5"/>
      <c r="D288" s="5"/>
      <c r="E288" s="23"/>
      <c r="F288" s="23"/>
      <c r="G288" s="23"/>
    </row>
    <row r="289" spans="1:7" ht="12.75">
      <c r="A289" s="5"/>
      <c r="B289" s="5"/>
      <c r="C289" s="5"/>
      <c r="D289" s="5"/>
      <c r="E289" s="23"/>
      <c r="F289" s="23"/>
      <c r="G289" s="23"/>
    </row>
    <row r="290" spans="1:7" ht="12.75">
      <c r="A290" s="5"/>
      <c r="B290" s="5"/>
      <c r="C290" s="5"/>
      <c r="D290" s="5"/>
      <c r="E290" s="23"/>
      <c r="F290" s="23"/>
      <c r="G290" s="23"/>
    </row>
    <row r="291" spans="1:7" ht="12.75">
      <c r="A291" s="5"/>
      <c r="B291" s="5"/>
      <c r="C291" s="5"/>
      <c r="D291" s="5"/>
      <c r="E291" s="23"/>
      <c r="F291" s="23"/>
      <c r="G291" s="23"/>
    </row>
    <row r="292" spans="1:7" ht="12.75">
      <c r="A292" s="5"/>
      <c r="B292" s="5"/>
      <c r="C292" s="5"/>
      <c r="D292" s="5"/>
      <c r="E292" s="23"/>
      <c r="F292" s="23"/>
      <c r="G292" s="23"/>
    </row>
    <row r="293" spans="1:7" ht="12.75">
      <c r="A293" s="5"/>
      <c r="B293" s="5"/>
      <c r="C293" s="5"/>
      <c r="D293" s="5"/>
      <c r="E293" s="23"/>
      <c r="F293" s="23"/>
      <c r="G293" s="23"/>
    </row>
    <row r="294" spans="1:7" ht="12.75">
      <c r="A294" s="5"/>
      <c r="B294" s="5"/>
      <c r="C294" s="5"/>
      <c r="D294" s="5"/>
      <c r="E294" s="23"/>
      <c r="F294" s="23"/>
      <c r="G294" s="23"/>
    </row>
    <row r="295" spans="1:7" ht="12.75">
      <c r="A295" s="5"/>
      <c r="B295" s="5"/>
      <c r="C295" s="5"/>
      <c r="D295" s="5"/>
      <c r="E295" s="23"/>
      <c r="F295" s="23"/>
      <c r="G295" s="23"/>
    </row>
    <row r="296" spans="1:7" ht="12.75">
      <c r="A296" s="5"/>
      <c r="B296" s="5"/>
      <c r="C296" s="5"/>
      <c r="D296" s="5"/>
      <c r="E296" s="23"/>
      <c r="F296" s="23"/>
      <c r="G296" s="23"/>
    </row>
    <row r="297" spans="1:7" ht="12.75">
      <c r="A297" s="5"/>
      <c r="B297" s="5"/>
      <c r="C297" s="5"/>
      <c r="D297" s="5"/>
      <c r="E297" s="23"/>
      <c r="F297" s="23"/>
      <c r="G297" s="23"/>
    </row>
    <row r="298" spans="1:7" ht="12.75">
      <c r="A298" s="5"/>
      <c r="B298" s="5"/>
      <c r="C298" s="5"/>
      <c r="D298" s="5"/>
      <c r="E298" s="23"/>
      <c r="F298" s="23"/>
      <c r="G298" s="23"/>
    </row>
    <row r="299" spans="1:7" ht="12.75">
      <c r="A299" s="5"/>
      <c r="B299" s="5"/>
      <c r="C299" s="5"/>
      <c r="D299" s="5"/>
      <c r="E299" s="23"/>
      <c r="F299" s="23"/>
      <c r="G299" s="23"/>
    </row>
    <row r="300" spans="1:7" ht="12.75">
      <c r="A300" s="5"/>
      <c r="B300" s="5"/>
      <c r="C300" s="5"/>
      <c r="D300" s="5"/>
      <c r="E300" s="23"/>
      <c r="F300" s="23"/>
      <c r="G300" s="23"/>
    </row>
    <row r="301" spans="1:7" ht="12.75">
      <c r="A301" s="5"/>
      <c r="B301" s="5"/>
      <c r="C301" s="5"/>
      <c r="D301" s="5"/>
      <c r="E301" s="23"/>
      <c r="F301" s="23"/>
      <c r="G301" s="23"/>
    </row>
    <row r="302" spans="1:7" ht="12.75">
      <c r="A302" s="5"/>
      <c r="B302" s="5"/>
      <c r="C302" s="5"/>
      <c r="D302" s="5"/>
      <c r="E302" s="23"/>
      <c r="F302" s="23"/>
      <c r="G302" s="23"/>
    </row>
    <row r="303" spans="1:7" ht="12.75">
      <c r="A303" s="5"/>
      <c r="B303" s="5"/>
      <c r="C303" s="5"/>
      <c r="D303" s="5"/>
      <c r="E303" s="23"/>
      <c r="F303" s="23"/>
      <c r="G303" s="23"/>
    </row>
    <row r="304" spans="1:7" ht="12.75">
      <c r="A304" s="5"/>
      <c r="B304" s="5"/>
      <c r="C304" s="5"/>
      <c r="D304" s="5"/>
      <c r="E304" s="23"/>
      <c r="F304" s="23"/>
      <c r="G304" s="23"/>
    </row>
    <row r="305" spans="1:7" ht="12.75">
      <c r="A305" s="5"/>
      <c r="B305" s="5"/>
      <c r="C305" s="5"/>
      <c r="D305" s="5"/>
      <c r="E305" s="23"/>
      <c r="F305" s="23"/>
      <c r="G305" s="23"/>
    </row>
    <row r="306" spans="1:7" ht="12.75">
      <c r="A306" s="5"/>
      <c r="B306" s="5"/>
      <c r="C306" s="5"/>
      <c r="D306" s="5"/>
      <c r="E306" s="23"/>
      <c r="F306" s="23"/>
      <c r="G306" s="23"/>
    </row>
    <row r="307" spans="1:7" ht="12.75">
      <c r="A307" s="5"/>
      <c r="B307" s="5"/>
      <c r="C307" s="5"/>
      <c r="D307" s="5"/>
      <c r="E307" s="23"/>
      <c r="F307" s="23"/>
      <c r="G307" s="23"/>
    </row>
    <row r="308" spans="1:7" ht="12.75">
      <c r="A308" s="5"/>
      <c r="B308" s="5"/>
      <c r="C308" s="5"/>
      <c r="D308" s="5"/>
      <c r="E308" s="23"/>
      <c r="F308" s="23"/>
      <c r="G308" s="23"/>
    </row>
    <row r="309" spans="1:7" ht="12.75">
      <c r="A309" s="5"/>
      <c r="B309" s="5"/>
      <c r="C309" s="5"/>
      <c r="D309" s="5"/>
      <c r="E309" s="23"/>
      <c r="F309" s="23"/>
      <c r="G309" s="23"/>
    </row>
    <row r="310" spans="1:7" ht="12.75">
      <c r="A310" s="5"/>
      <c r="B310" s="5"/>
      <c r="C310" s="5"/>
      <c r="D310" s="5"/>
      <c r="E310" s="23"/>
      <c r="F310" s="23"/>
      <c r="G310" s="23"/>
    </row>
    <row r="311" spans="1:7" ht="12.75">
      <c r="A311" s="5"/>
      <c r="B311" s="5"/>
      <c r="C311" s="5"/>
      <c r="D311" s="5"/>
      <c r="E311" s="23"/>
      <c r="F311" s="23"/>
      <c r="G311" s="23"/>
    </row>
    <row r="312" spans="1:7" ht="12.75">
      <c r="A312" s="5"/>
      <c r="B312" s="5"/>
      <c r="C312" s="5"/>
      <c r="D312" s="5"/>
      <c r="E312" s="23"/>
      <c r="F312" s="23"/>
      <c r="G312" s="23"/>
    </row>
    <row r="313" spans="1:7" ht="12.75">
      <c r="A313" s="5"/>
      <c r="B313" s="5"/>
      <c r="C313" s="5"/>
      <c r="D313" s="5"/>
      <c r="E313" s="23"/>
      <c r="F313" s="23"/>
      <c r="G313" s="23"/>
    </row>
    <row r="314" spans="1:7" ht="12.75">
      <c r="A314" s="5"/>
      <c r="B314" s="5"/>
      <c r="C314" s="5"/>
      <c r="D314" s="5"/>
      <c r="E314" s="23"/>
      <c r="F314" s="23"/>
      <c r="G314" s="23"/>
    </row>
    <row r="315" spans="1:7" ht="12.75">
      <c r="A315" s="5"/>
      <c r="B315" s="5"/>
      <c r="C315" s="5"/>
      <c r="D315" s="5"/>
      <c r="E315" s="23"/>
      <c r="F315" s="23"/>
      <c r="G315" s="23"/>
    </row>
    <row r="316" spans="1:7" ht="12.75">
      <c r="A316" s="5"/>
      <c r="B316" s="5"/>
      <c r="C316" s="5"/>
      <c r="D316" s="5"/>
      <c r="E316" s="23"/>
      <c r="F316" s="23"/>
      <c r="G316" s="23"/>
    </row>
    <row r="317" spans="1:7" ht="12.75">
      <c r="A317" s="5"/>
      <c r="B317" s="5"/>
      <c r="C317" s="5"/>
      <c r="D317" s="5"/>
      <c r="E317" s="23"/>
      <c r="F317" s="23"/>
      <c r="G317" s="23"/>
    </row>
    <row r="318" spans="1:7" ht="12.75">
      <c r="A318" s="5"/>
      <c r="B318" s="5"/>
      <c r="C318" s="5"/>
      <c r="D318" s="5"/>
      <c r="E318" s="23"/>
      <c r="F318" s="23"/>
      <c r="G318" s="23"/>
    </row>
    <row r="319" spans="1:7" ht="12.75">
      <c r="A319" s="5"/>
      <c r="B319" s="5"/>
      <c r="C319" s="5"/>
      <c r="D319" s="5"/>
      <c r="E319" s="23"/>
      <c r="F319" s="23"/>
      <c r="G319" s="23"/>
    </row>
    <row r="320" spans="1:7" ht="12.75">
      <c r="A320" s="5"/>
      <c r="B320" s="5"/>
      <c r="C320" s="5"/>
      <c r="D320" s="5"/>
      <c r="E320" s="23"/>
      <c r="F320" s="23"/>
      <c r="G320" s="23"/>
    </row>
    <row r="321" spans="1:7" ht="12.75">
      <c r="A321" s="5"/>
      <c r="B321" s="5"/>
      <c r="C321" s="5"/>
      <c r="D321" s="5"/>
      <c r="E321" s="23"/>
      <c r="F321" s="23"/>
      <c r="G321" s="23"/>
    </row>
    <row r="322" spans="1:7" ht="12.75">
      <c r="A322" s="5"/>
      <c r="B322" s="5"/>
      <c r="C322" s="5"/>
      <c r="D322" s="5"/>
      <c r="E322" s="23"/>
      <c r="F322" s="23"/>
      <c r="G322" s="23"/>
    </row>
    <row r="323" spans="1:7" ht="12.75">
      <c r="A323" s="5"/>
      <c r="B323" s="5"/>
      <c r="C323" s="5"/>
      <c r="D323" s="5"/>
      <c r="E323" s="23"/>
      <c r="F323" s="23"/>
      <c r="G323" s="23"/>
    </row>
    <row r="324" spans="1:7" ht="12.75">
      <c r="A324" s="5"/>
      <c r="B324" s="5"/>
      <c r="C324" s="5"/>
      <c r="D324" s="5"/>
      <c r="E324" s="23"/>
      <c r="F324" s="23"/>
      <c r="G324" s="23"/>
    </row>
    <row r="325" spans="1:7" ht="12.75">
      <c r="A325" s="5"/>
      <c r="B325" s="5"/>
      <c r="C325" s="5"/>
      <c r="D325" s="5"/>
      <c r="E325" s="23"/>
      <c r="F325" s="23"/>
      <c r="G325" s="23"/>
    </row>
    <row r="326" spans="1:7" ht="12.75">
      <c r="A326" s="5"/>
      <c r="B326" s="5"/>
      <c r="C326" s="5"/>
      <c r="D326" s="5"/>
      <c r="E326" s="23"/>
      <c r="F326" s="23"/>
      <c r="G326" s="23"/>
    </row>
    <row r="327" spans="1:7" ht="12.75">
      <c r="A327" s="5"/>
      <c r="B327" s="5"/>
      <c r="C327" s="5"/>
      <c r="D327" s="5"/>
      <c r="E327" s="23"/>
      <c r="F327" s="23"/>
      <c r="G327" s="23"/>
    </row>
    <row r="328" spans="1:7" ht="12.75">
      <c r="A328" s="5"/>
      <c r="B328" s="5"/>
      <c r="C328" s="5"/>
      <c r="D328" s="5"/>
      <c r="E328" s="23"/>
      <c r="F328" s="23"/>
      <c r="G328" s="23"/>
    </row>
    <row r="329" spans="1:7" ht="12.75">
      <c r="A329" s="5"/>
      <c r="B329" s="5"/>
      <c r="C329" s="5"/>
      <c r="D329" s="5"/>
      <c r="E329" s="23"/>
      <c r="F329" s="23"/>
      <c r="G329" s="23"/>
    </row>
    <row r="330" spans="1:7" ht="12.75">
      <c r="A330" s="5"/>
      <c r="B330" s="5"/>
      <c r="C330" s="5"/>
      <c r="D330" s="5"/>
      <c r="E330" s="23"/>
      <c r="F330" s="23"/>
      <c r="G330" s="23"/>
    </row>
    <row r="331" spans="1:7" ht="12.75">
      <c r="A331" s="5"/>
      <c r="B331" s="5"/>
      <c r="C331" s="5"/>
      <c r="D331" s="5"/>
      <c r="E331" s="23"/>
      <c r="F331" s="23"/>
      <c r="G331" s="23"/>
    </row>
    <row r="332" spans="1:7" ht="12.75">
      <c r="A332" s="5"/>
      <c r="B332" s="5"/>
      <c r="C332" s="5"/>
      <c r="D332" s="5"/>
      <c r="E332" s="23"/>
      <c r="F332" s="23"/>
      <c r="G332" s="23"/>
    </row>
    <row r="333" spans="1:7" ht="12.75">
      <c r="A333" s="5"/>
      <c r="B333" s="5"/>
      <c r="C333" s="5"/>
      <c r="D333" s="5"/>
      <c r="E333" s="23"/>
      <c r="F333" s="23"/>
      <c r="G333" s="23"/>
    </row>
    <row r="334" spans="1:7" ht="12.75">
      <c r="A334" s="5"/>
      <c r="B334" s="5"/>
      <c r="C334" s="5"/>
      <c r="D334" s="5"/>
      <c r="E334" s="23"/>
      <c r="F334" s="23"/>
      <c r="G334" s="23"/>
    </row>
    <row r="335" spans="1:7" ht="12.75">
      <c r="A335" s="5"/>
      <c r="B335" s="5"/>
      <c r="C335" s="5"/>
      <c r="D335" s="5"/>
      <c r="E335" s="23"/>
      <c r="F335" s="23"/>
      <c r="G335" s="23"/>
    </row>
    <row r="336" spans="1:7" ht="12.75">
      <c r="A336" s="5"/>
      <c r="B336" s="5"/>
      <c r="C336" s="5"/>
      <c r="D336" s="5"/>
      <c r="E336" s="23"/>
      <c r="F336" s="23"/>
      <c r="G336" s="23"/>
    </row>
    <row r="337" spans="1:7" ht="12.75">
      <c r="A337" s="5"/>
      <c r="B337" s="5"/>
      <c r="C337" s="5"/>
      <c r="D337" s="5"/>
      <c r="E337" s="23"/>
      <c r="F337" s="23"/>
      <c r="G337" s="23"/>
    </row>
    <row r="338" spans="1:7" ht="12.75">
      <c r="A338" s="5"/>
      <c r="B338" s="5"/>
      <c r="C338" s="5"/>
      <c r="D338" s="5"/>
      <c r="E338" s="23"/>
      <c r="F338" s="23"/>
      <c r="G338" s="23"/>
    </row>
    <row r="339" spans="1:7" ht="12.75">
      <c r="A339" s="5"/>
      <c r="B339" s="5"/>
      <c r="C339" s="5"/>
      <c r="D339" s="5"/>
      <c r="E339" s="23"/>
      <c r="F339" s="23"/>
      <c r="G339" s="23"/>
    </row>
    <row r="340" spans="1:7" ht="12.75">
      <c r="A340" s="5"/>
      <c r="B340" s="5"/>
      <c r="C340" s="5"/>
      <c r="D340" s="5"/>
      <c r="E340" s="23"/>
      <c r="F340" s="23"/>
      <c r="G340" s="23"/>
    </row>
    <row r="341" spans="1:7" ht="12.75">
      <c r="A341" s="5"/>
      <c r="B341" s="5"/>
      <c r="C341" s="5"/>
      <c r="D341" s="5"/>
      <c r="E341" s="23"/>
      <c r="F341" s="23"/>
      <c r="G341" s="23"/>
    </row>
    <row r="342" spans="1:7" ht="12.75">
      <c r="A342" s="5"/>
      <c r="B342" s="5"/>
      <c r="C342" s="5"/>
      <c r="D342" s="5"/>
      <c r="E342" s="23"/>
      <c r="F342" s="23"/>
      <c r="G342" s="23"/>
    </row>
    <row r="343" spans="1:7" ht="12.75">
      <c r="A343" s="5"/>
      <c r="B343" s="5"/>
      <c r="C343" s="5"/>
      <c r="D343" s="5"/>
      <c r="E343" s="23"/>
      <c r="F343" s="23"/>
      <c r="G343" s="23"/>
    </row>
    <row r="344" spans="1:7" ht="12.75">
      <c r="A344" s="5"/>
      <c r="B344" s="5"/>
      <c r="C344" s="5"/>
      <c r="D344" s="5"/>
      <c r="E344" s="23"/>
      <c r="F344" s="23"/>
      <c r="G344" s="23"/>
    </row>
    <row r="345" spans="1:7" ht="12.75">
      <c r="A345" s="5"/>
      <c r="B345" s="5"/>
      <c r="C345" s="5"/>
      <c r="D345" s="5"/>
      <c r="E345" s="23"/>
      <c r="F345" s="23"/>
      <c r="G345" s="23"/>
    </row>
    <row r="346" spans="1:7" ht="12.75">
      <c r="A346" s="5"/>
      <c r="B346" s="5"/>
      <c r="C346" s="5"/>
      <c r="D346" s="5"/>
      <c r="E346" s="23"/>
      <c r="F346" s="23"/>
      <c r="G346" s="23"/>
    </row>
    <row r="347" spans="1:7" ht="12.75">
      <c r="A347" s="5"/>
      <c r="B347" s="5"/>
      <c r="C347" s="5"/>
      <c r="D347" s="5"/>
      <c r="E347" s="23"/>
      <c r="F347" s="23"/>
      <c r="G347" s="23"/>
    </row>
    <row r="348" spans="1:7" ht="12.75">
      <c r="A348" s="5"/>
      <c r="B348" s="5"/>
      <c r="C348" s="5"/>
      <c r="D348" s="5"/>
      <c r="E348" s="23"/>
      <c r="F348" s="23"/>
      <c r="G348" s="23"/>
    </row>
    <row r="349" spans="1:7" ht="12.75">
      <c r="A349" s="5"/>
      <c r="B349" s="5"/>
      <c r="C349" s="5"/>
      <c r="D349" s="5"/>
      <c r="E349" s="23"/>
      <c r="F349" s="23"/>
      <c r="G349" s="23"/>
    </row>
    <row r="350" spans="1:7" ht="12.75">
      <c r="A350" s="5"/>
      <c r="B350" s="5"/>
      <c r="C350" s="5"/>
      <c r="D350" s="5"/>
      <c r="E350" s="23"/>
      <c r="F350" s="23"/>
      <c r="G350" s="23"/>
    </row>
    <row r="351" spans="1:7" ht="12.75">
      <c r="A351" s="5"/>
      <c r="B351" s="5"/>
      <c r="C351" s="5"/>
      <c r="D351" s="5"/>
      <c r="E351" s="23"/>
      <c r="F351" s="23"/>
      <c r="G351" s="23"/>
    </row>
    <row r="352" spans="1:7" ht="12.75">
      <c r="A352" s="5"/>
      <c r="B352" s="5"/>
      <c r="C352" s="5"/>
      <c r="D352" s="5"/>
      <c r="E352" s="23"/>
      <c r="F352" s="23"/>
      <c r="G352" s="23"/>
    </row>
    <row r="353" spans="1:7" ht="12.75">
      <c r="A353" s="5"/>
      <c r="B353" s="5"/>
      <c r="C353" s="5"/>
      <c r="D353" s="5"/>
      <c r="E353" s="23"/>
      <c r="F353" s="23"/>
      <c r="G353" s="23"/>
    </row>
    <row r="354" spans="1:7" ht="12.75">
      <c r="A354" s="5"/>
      <c r="B354" s="5"/>
      <c r="C354" s="5"/>
      <c r="D354" s="5"/>
      <c r="E354" s="23"/>
      <c r="F354" s="23"/>
      <c r="G354" s="23"/>
    </row>
    <row r="355" spans="1:7" ht="12.75">
      <c r="A355" s="5"/>
      <c r="B355" s="5"/>
      <c r="C355" s="5"/>
      <c r="D355" s="5"/>
      <c r="E355" s="23"/>
      <c r="F355" s="23"/>
      <c r="G355" s="23"/>
    </row>
    <row r="356" spans="1:7" ht="12.75">
      <c r="A356" s="5"/>
      <c r="B356" s="5"/>
      <c r="C356" s="5"/>
      <c r="D356" s="5"/>
      <c r="E356" s="23"/>
      <c r="F356" s="23"/>
      <c r="G356" s="23"/>
    </row>
    <row r="357" spans="1:7" ht="12.75">
      <c r="A357" s="5"/>
      <c r="B357" s="5"/>
      <c r="C357" s="5"/>
      <c r="D357" s="5"/>
      <c r="E357" s="23"/>
      <c r="F357" s="23"/>
      <c r="G357" s="23"/>
    </row>
    <row r="358" spans="1:7" ht="12.75">
      <c r="A358" s="5"/>
      <c r="B358" s="5"/>
      <c r="C358" s="5"/>
      <c r="D358" s="5"/>
      <c r="E358" s="23"/>
      <c r="F358" s="23"/>
      <c r="G358" s="23"/>
    </row>
    <row r="359" spans="1:7" ht="12.75">
      <c r="A359" s="5"/>
      <c r="B359" s="5"/>
      <c r="C359" s="5"/>
      <c r="D359" s="5"/>
      <c r="E359" s="23"/>
      <c r="F359" s="23"/>
      <c r="G359" s="23"/>
    </row>
    <row r="360" spans="1:7" ht="12.75">
      <c r="A360" s="5"/>
      <c r="B360" s="5"/>
      <c r="C360" s="5"/>
      <c r="D360" s="5"/>
      <c r="E360" s="23"/>
      <c r="F360" s="23"/>
      <c r="G360" s="23"/>
    </row>
    <row r="361" spans="1:7" ht="12.75">
      <c r="A361" s="5"/>
      <c r="B361" s="5"/>
      <c r="C361" s="5"/>
      <c r="D361" s="5"/>
      <c r="E361" s="23"/>
      <c r="F361" s="23"/>
      <c r="G361" s="23"/>
    </row>
    <row r="362" spans="1:7" ht="12.75">
      <c r="A362" s="5"/>
      <c r="B362" s="5"/>
      <c r="C362" s="5"/>
      <c r="D362" s="5"/>
      <c r="E362" s="23"/>
      <c r="F362" s="23"/>
      <c r="G362" s="23"/>
    </row>
    <row r="363" spans="1:7" ht="12.75">
      <c r="A363" s="5"/>
      <c r="B363" s="5"/>
      <c r="C363" s="5"/>
      <c r="D363" s="5"/>
      <c r="E363" s="23"/>
      <c r="F363" s="23"/>
      <c r="G363" s="23"/>
    </row>
    <row r="364" spans="1:7" ht="12.75">
      <c r="A364" s="5"/>
      <c r="B364" s="5"/>
      <c r="C364" s="5"/>
      <c r="D364" s="5"/>
      <c r="E364" s="23"/>
      <c r="F364" s="23"/>
      <c r="G364" s="23"/>
    </row>
    <row r="365" spans="1:7" ht="12.75">
      <c r="A365" s="5"/>
      <c r="B365" s="5"/>
      <c r="C365" s="5"/>
      <c r="D365" s="5"/>
      <c r="E365" s="23"/>
      <c r="F365" s="23"/>
      <c r="G365" s="23"/>
    </row>
    <row r="366" spans="1:7" ht="12.75">
      <c r="A366" s="5"/>
      <c r="B366" s="5"/>
      <c r="C366" s="5"/>
      <c r="D366" s="5"/>
      <c r="E366" s="23"/>
      <c r="F366" s="23"/>
      <c r="G366" s="23"/>
    </row>
    <row r="367" spans="1:7" ht="12.75">
      <c r="A367" s="5"/>
      <c r="B367" s="5"/>
      <c r="C367" s="5"/>
      <c r="D367" s="5"/>
      <c r="E367" s="23"/>
      <c r="F367" s="23"/>
      <c r="G367" s="23"/>
    </row>
    <row r="368" spans="1:7" ht="12.75">
      <c r="A368" s="5"/>
      <c r="B368" s="5"/>
      <c r="C368" s="5"/>
      <c r="D368" s="5"/>
      <c r="E368" s="23"/>
      <c r="F368" s="23"/>
      <c r="G368" s="23"/>
    </row>
    <row r="369" spans="1:7" ht="12.75">
      <c r="A369" s="5"/>
      <c r="B369" s="5"/>
      <c r="C369" s="5"/>
      <c r="D369" s="5"/>
      <c r="E369" s="23"/>
      <c r="F369" s="23"/>
      <c r="G369" s="23"/>
    </row>
    <row r="370" spans="1:7" ht="12.75">
      <c r="A370" s="5"/>
      <c r="B370" s="5"/>
      <c r="C370" s="5"/>
      <c r="D370" s="5"/>
      <c r="E370" s="23"/>
      <c r="F370" s="23"/>
      <c r="G370" s="23"/>
    </row>
    <row r="371" spans="1:7" ht="12.75">
      <c r="A371" s="5"/>
      <c r="B371" s="5"/>
      <c r="C371" s="5"/>
      <c r="D371" s="5"/>
      <c r="E371" s="23"/>
      <c r="F371" s="23"/>
      <c r="G371" s="23"/>
    </row>
    <row r="372" spans="1:7" ht="12.75">
      <c r="A372" s="5"/>
      <c r="B372" s="5"/>
      <c r="C372" s="5"/>
      <c r="D372" s="5"/>
      <c r="E372" s="23"/>
      <c r="F372" s="23"/>
      <c r="G372" s="23"/>
    </row>
    <row r="373" spans="1:7" ht="12.75">
      <c r="A373" s="5"/>
      <c r="B373" s="5"/>
      <c r="C373" s="5"/>
      <c r="D373" s="5"/>
      <c r="E373" s="23"/>
      <c r="F373" s="23"/>
      <c r="G373" s="23"/>
    </row>
    <row r="374" spans="1:7" ht="12.75">
      <c r="A374" s="5"/>
      <c r="B374" s="5"/>
      <c r="C374" s="5"/>
      <c r="D374" s="5"/>
      <c r="E374" s="23"/>
      <c r="F374" s="23"/>
      <c r="G374" s="23"/>
    </row>
    <row r="375" spans="1:7" ht="12.75">
      <c r="A375" s="5"/>
      <c r="B375" s="5"/>
      <c r="C375" s="5"/>
      <c r="D375" s="5"/>
      <c r="E375" s="23"/>
      <c r="F375" s="23"/>
      <c r="G375" s="23"/>
    </row>
    <row r="376" spans="1:7" ht="12.75">
      <c r="A376" s="5"/>
      <c r="B376" s="5"/>
      <c r="C376" s="5"/>
      <c r="D376" s="5"/>
      <c r="E376" s="23"/>
      <c r="F376" s="23"/>
      <c r="G376" s="23"/>
    </row>
    <row r="377" spans="1:7" ht="12.75">
      <c r="A377" s="5"/>
      <c r="B377" s="5"/>
      <c r="C377" s="5"/>
      <c r="D377" s="5"/>
      <c r="E377" s="23"/>
      <c r="F377" s="23"/>
      <c r="G377" s="23"/>
    </row>
    <row r="378" spans="1:7" ht="12.75">
      <c r="A378" s="5"/>
      <c r="B378" s="5"/>
      <c r="C378" s="5"/>
      <c r="D378" s="5"/>
      <c r="E378" s="23"/>
      <c r="F378" s="23"/>
      <c r="G378" s="23"/>
    </row>
    <row r="379" spans="1:7" ht="12.75">
      <c r="A379" s="5"/>
      <c r="B379" s="5"/>
      <c r="C379" s="5"/>
      <c r="D379" s="5"/>
      <c r="E379" s="23"/>
      <c r="F379" s="23"/>
      <c r="G379" s="23"/>
    </row>
    <row r="380" spans="1:7" ht="12.75">
      <c r="A380" s="23"/>
      <c r="B380" s="23"/>
      <c r="C380" s="23"/>
      <c r="D380" s="23"/>
      <c r="E380" s="23"/>
      <c r="F380" s="23"/>
      <c r="G380" s="23"/>
    </row>
    <row r="381" spans="1:7" ht="12.75">
      <c r="A381" s="23"/>
      <c r="B381" s="23"/>
      <c r="C381" s="23"/>
      <c r="D381" s="23"/>
      <c r="E381" s="23"/>
      <c r="F381" s="23"/>
      <c r="G381" s="23"/>
    </row>
    <row r="382" spans="1:7" ht="12.75">
      <c r="A382" s="23"/>
      <c r="B382" s="23"/>
      <c r="C382" s="23"/>
      <c r="D382" s="23"/>
      <c r="E382" s="23"/>
      <c r="F382" s="23"/>
      <c r="G382" s="23"/>
    </row>
    <row r="383" spans="1:7" ht="12.75">
      <c r="A383" s="23"/>
      <c r="B383" s="23"/>
      <c r="C383" s="23"/>
      <c r="D383" s="23"/>
      <c r="E383" s="23"/>
      <c r="F383" s="23"/>
      <c r="G383" s="23"/>
    </row>
    <row r="384" spans="1:7" ht="12.75">
      <c r="A384" s="23"/>
      <c r="B384" s="23"/>
      <c r="C384" s="23"/>
      <c r="D384" s="23"/>
      <c r="E384" s="23"/>
      <c r="F384" s="23"/>
      <c r="G384" s="23"/>
    </row>
    <row r="385" spans="1:7" ht="12.75">
      <c r="A385" s="23"/>
      <c r="B385" s="23"/>
      <c r="C385" s="23"/>
      <c r="D385" s="23"/>
      <c r="E385" s="23"/>
      <c r="F385" s="23"/>
      <c r="G385" s="23"/>
    </row>
    <row r="386" spans="1:7" ht="12.75">
      <c r="A386" s="23"/>
      <c r="B386" s="23"/>
      <c r="C386" s="23"/>
      <c r="D386" s="23"/>
      <c r="E386" s="23"/>
      <c r="F386" s="23"/>
      <c r="G386" s="23"/>
    </row>
    <row r="387" spans="1:7" ht="12.75">
      <c r="A387" s="23"/>
      <c r="B387" s="23"/>
      <c r="C387" s="23"/>
      <c r="D387" s="23"/>
      <c r="E387" s="23"/>
      <c r="F387" s="23"/>
      <c r="G387" s="23"/>
    </row>
    <row r="388" spans="1:7" ht="12.75">
      <c r="A388" s="23"/>
      <c r="B388" s="23"/>
      <c r="C388" s="23"/>
      <c r="D388" s="23"/>
      <c r="E388" s="23"/>
      <c r="F388" s="23"/>
      <c r="G388" s="23"/>
    </row>
    <row r="389" spans="1:7" ht="12.75">
      <c r="A389" s="23"/>
      <c r="B389" s="23"/>
      <c r="C389" s="23"/>
      <c r="D389" s="23"/>
      <c r="E389" s="23"/>
      <c r="F389" s="23"/>
      <c r="G389" s="23"/>
    </row>
    <row r="390" spans="1:7" ht="12.75">
      <c r="A390" s="23"/>
      <c r="B390" s="23"/>
      <c r="C390" s="23"/>
      <c r="D390" s="23"/>
      <c r="E390" s="23"/>
      <c r="F390" s="23"/>
      <c r="G390" s="23"/>
    </row>
    <row r="391" spans="1:7" ht="12.75">
      <c r="A391" s="23"/>
      <c r="B391" s="23"/>
      <c r="C391" s="23"/>
      <c r="D391" s="23"/>
      <c r="E391" s="23"/>
      <c r="F391" s="23"/>
      <c r="G391" s="23"/>
    </row>
    <row r="392" spans="1:7" ht="12.75">
      <c r="A392" s="23"/>
      <c r="B392" s="23"/>
      <c r="C392" s="23"/>
      <c r="D392" s="23"/>
      <c r="E392" s="23"/>
      <c r="F392" s="23"/>
      <c r="G392" s="23"/>
    </row>
    <row r="393" spans="1:7" ht="12.75">
      <c r="A393" s="23"/>
      <c r="B393" s="23"/>
      <c r="C393" s="23"/>
      <c r="D393" s="23"/>
      <c r="E393" s="23"/>
      <c r="F393" s="23"/>
      <c r="G393" s="23"/>
    </row>
    <row r="394" spans="1:7" ht="12.75">
      <c r="A394" s="23"/>
      <c r="B394" s="23"/>
      <c r="C394" s="23"/>
      <c r="D394" s="23"/>
      <c r="E394" s="23"/>
      <c r="F394" s="23"/>
      <c r="G394" s="23"/>
    </row>
    <row r="395" spans="1:7" ht="12.75">
      <c r="A395" s="23"/>
      <c r="B395" s="23"/>
      <c r="C395" s="23"/>
      <c r="D395" s="23"/>
      <c r="E395" s="23"/>
      <c r="F395" s="23"/>
      <c r="G395" s="23"/>
    </row>
    <row r="396" spans="1:7" ht="12.75">
      <c r="A396" s="23"/>
      <c r="B396" s="23"/>
      <c r="C396" s="23"/>
      <c r="D396" s="23"/>
      <c r="E396" s="23"/>
      <c r="F396" s="23"/>
      <c r="G396" s="23"/>
    </row>
    <row r="397" spans="1:7" ht="12.75">
      <c r="A397" s="23"/>
      <c r="B397" s="23"/>
      <c r="C397" s="23"/>
      <c r="D397" s="23"/>
      <c r="E397" s="23"/>
      <c r="F397" s="23"/>
      <c r="G397" s="23"/>
    </row>
    <row r="398" spans="1:7" ht="12.75">
      <c r="A398" s="23"/>
      <c r="B398" s="23"/>
      <c r="C398" s="23"/>
      <c r="D398" s="23"/>
      <c r="E398" s="23"/>
      <c r="F398" s="23"/>
      <c r="G398" s="23"/>
    </row>
    <row r="399" spans="1:7" ht="12.75">
      <c r="A399" s="23"/>
      <c r="B399" s="23"/>
      <c r="C399" s="23"/>
      <c r="D399" s="23"/>
      <c r="E399" s="23"/>
      <c r="F399" s="23"/>
      <c r="G399" s="23"/>
    </row>
    <row r="400" spans="1:7" ht="12.75">
      <c r="A400" s="23"/>
      <c r="B400" s="23"/>
      <c r="C400" s="23"/>
      <c r="D400" s="23"/>
      <c r="E400" s="23"/>
      <c r="F400" s="23"/>
      <c r="G400" s="23"/>
    </row>
    <row r="401" spans="1:7" ht="12.75">
      <c r="A401" s="23"/>
      <c r="B401" s="23"/>
      <c r="C401" s="23"/>
      <c r="D401" s="23"/>
      <c r="E401" s="23"/>
      <c r="F401" s="23"/>
      <c r="G401" s="23"/>
    </row>
    <row r="402" spans="1:7" ht="12.75">
      <c r="A402" s="23"/>
      <c r="B402" s="23"/>
      <c r="C402" s="23"/>
      <c r="D402" s="23"/>
      <c r="E402" s="23"/>
      <c r="F402" s="23"/>
      <c r="G402" s="23"/>
    </row>
    <row r="403" spans="1:7" ht="12.75">
      <c r="A403" s="23"/>
      <c r="B403" s="23"/>
      <c r="C403" s="23"/>
      <c r="D403" s="23"/>
      <c r="E403" s="23"/>
      <c r="F403" s="23"/>
      <c r="G403" s="23"/>
    </row>
    <row r="404" spans="1:7" ht="12.75">
      <c r="A404" s="23"/>
      <c r="B404" s="23"/>
      <c r="C404" s="23"/>
      <c r="D404" s="23"/>
      <c r="E404" s="23"/>
      <c r="F404" s="23"/>
      <c r="G404" s="23"/>
    </row>
    <row r="405" spans="1:7" ht="12.75">
      <c r="A405" s="23"/>
      <c r="B405" s="23"/>
      <c r="C405" s="23"/>
      <c r="D405" s="23"/>
      <c r="E405" s="23"/>
      <c r="F405" s="23"/>
      <c r="G405" s="23"/>
    </row>
    <row r="406" spans="1:7" ht="12.75">
      <c r="A406" s="23"/>
      <c r="B406" s="23"/>
      <c r="C406" s="23"/>
      <c r="D406" s="23"/>
      <c r="E406" s="23"/>
      <c r="F406" s="23"/>
      <c r="G406" s="23"/>
    </row>
    <row r="407" spans="1:7" ht="12.75">
      <c r="A407" s="23"/>
      <c r="B407" s="23"/>
      <c r="C407" s="23"/>
      <c r="D407" s="23"/>
      <c r="E407" s="23"/>
      <c r="F407" s="23"/>
      <c r="G407" s="23"/>
    </row>
    <row r="408" spans="1:7" ht="12.75">
      <c r="A408" s="23"/>
      <c r="B408" s="23"/>
      <c r="C408" s="23"/>
      <c r="D408" s="23"/>
      <c r="E408" s="23"/>
      <c r="F408" s="23"/>
      <c r="G408" s="23"/>
    </row>
    <row r="409" spans="1:7" ht="12.75">
      <c r="A409" s="23"/>
      <c r="B409" s="23"/>
      <c r="C409" s="23"/>
      <c r="D409" s="23"/>
      <c r="E409" s="23"/>
      <c r="F409" s="23"/>
      <c r="G409" s="23"/>
    </row>
    <row r="410" spans="1:7" ht="12.75">
      <c r="A410" s="23"/>
      <c r="B410" s="23"/>
      <c r="C410" s="23"/>
      <c r="D410" s="23"/>
      <c r="E410" s="23"/>
      <c r="F410" s="23"/>
      <c r="G410" s="23"/>
    </row>
    <row r="411" spans="1:7" ht="12.75">
      <c r="A411" s="23"/>
      <c r="B411" s="23"/>
      <c r="C411" s="23"/>
      <c r="D411" s="23"/>
      <c r="E411" s="23"/>
      <c r="F411" s="23"/>
      <c r="G411" s="23"/>
    </row>
    <row r="412" spans="1:7" ht="12.75">
      <c r="A412" s="23"/>
      <c r="B412" s="23"/>
      <c r="C412" s="23"/>
      <c r="D412" s="23"/>
      <c r="E412" s="23"/>
      <c r="F412" s="23"/>
      <c r="G412" s="23"/>
    </row>
    <row r="413" spans="1:7" ht="12.75">
      <c r="A413" s="23"/>
      <c r="B413" s="23"/>
      <c r="C413" s="23"/>
      <c r="D413" s="23"/>
      <c r="E413" s="23"/>
      <c r="F413" s="23"/>
      <c r="G413" s="23"/>
    </row>
    <row r="414" spans="1:7" ht="12.75">
      <c r="A414" s="23"/>
      <c r="B414" s="23"/>
      <c r="C414" s="23"/>
      <c r="D414" s="23"/>
      <c r="E414" s="23"/>
      <c r="F414" s="23"/>
      <c r="G414" s="23"/>
    </row>
  </sheetData>
  <sheetProtection/>
  <mergeCells count="38">
    <mergeCell ref="A283:D283"/>
    <mergeCell ref="B271:C271"/>
    <mergeCell ref="B272:C272"/>
    <mergeCell ref="A280:D280"/>
    <mergeCell ref="A281:D281"/>
    <mergeCell ref="B276:D276"/>
    <mergeCell ref="B277:D277"/>
    <mergeCell ref="B278:D278"/>
    <mergeCell ref="A282:D282"/>
    <mergeCell ref="B269:C269"/>
    <mergeCell ref="B256:C256"/>
    <mergeCell ref="B257:C257"/>
    <mergeCell ref="B258:C258"/>
    <mergeCell ref="B259:C259"/>
    <mergeCell ref="B260:C260"/>
    <mergeCell ref="B262:C262"/>
    <mergeCell ref="B264:C264"/>
    <mergeCell ref="B267:C267"/>
    <mergeCell ref="B268:C268"/>
    <mergeCell ref="B261:C261"/>
    <mergeCell ref="A235:D235"/>
    <mergeCell ref="B236:D236"/>
    <mergeCell ref="B252:C252"/>
    <mergeCell ref="B253:C253"/>
    <mergeCell ref="B254:C254"/>
    <mergeCell ref="B255:C255"/>
    <mergeCell ref="B125:D125"/>
    <mergeCell ref="A234:D234"/>
    <mergeCell ref="A72:D72"/>
    <mergeCell ref="A73:D73"/>
    <mergeCell ref="B74:D74"/>
    <mergeCell ref="A82:D82"/>
    <mergeCell ref="A1:D1"/>
    <mergeCell ref="A2:D2"/>
    <mergeCell ref="A3:D3"/>
    <mergeCell ref="A4:D4"/>
    <mergeCell ref="A123:D123"/>
    <mergeCell ref="A124:D124"/>
  </mergeCells>
  <printOptions/>
  <pageMargins left="0.984251968503937" right="0.7874015748031497" top="0.984251968503937" bottom="0.7874015748031497" header="0" footer="0"/>
  <pageSetup horizontalDpi="600" verticalDpi="600" orientation="portrait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87"/>
  <sheetViews>
    <sheetView zoomScale="75" zoomScaleNormal="75" zoomScalePageLayoutView="0" workbookViewId="0" topLeftCell="A49">
      <selection activeCell="E12" sqref="E12"/>
    </sheetView>
  </sheetViews>
  <sheetFormatPr defaultColWidth="11.421875" defaultRowHeight="12.75"/>
  <cols>
    <col min="1" max="1" width="9.421875" style="0" customWidth="1"/>
    <col min="2" max="2" width="43.8515625" style="0" customWidth="1"/>
    <col min="3" max="3" width="13.7109375" style="0" customWidth="1"/>
    <col min="4" max="4" width="12.8515625" style="0" customWidth="1"/>
    <col min="5" max="5" width="14.7109375" style="0" customWidth="1"/>
    <col min="6" max="6" width="13.57421875" style="0" customWidth="1"/>
    <col min="7" max="7" width="18.7109375" style="0" customWidth="1"/>
    <col min="8" max="8" width="13.8515625" style="0" customWidth="1"/>
    <col min="9" max="9" width="15.28125" style="0" customWidth="1"/>
    <col min="10" max="10" width="11.57421875" style="0" customWidth="1"/>
  </cols>
  <sheetData>
    <row r="2" spans="1:6" ht="15.75">
      <c r="A2" s="148" t="s">
        <v>404</v>
      </c>
      <c r="B2" s="148"/>
      <c r="C2" s="148"/>
      <c r="D2" s="148"/>
      <c r="E2" s="148"/>
      <c r="F2" s="148"/>
    </row>
    <row r="3" spans="1:6" ht="15.75">
      <c r="A3" s="148" t="s">
        <v>157</v>
      </c>
      <c r="B3" s="148"/>
      <c r="C3" s="148"/>
      <c r="D3" s="148"/>
      <c r="E3" s="148"/>
      <c r="F3" s="148"/>
    </row>
    <row r="4" spans="1:6" ht="15.75">
      <c r="A4" s="148" t="s">
        <v>303</v>
      </c>
      <c r="B4" s="148"/>
      <c r="C4" s="148"/>
      <c r="D4" s="148"/>
      <c r="E4" s="148"/>
      <c r="F4" s="148"/>
    </row>
    <row r="5" spans="1:6" ht="15.75">
      <c r="A5" s="148" t="s">
        <v>32</v>
      </c>
      <c r="B5" s="148"/>
      <c r="C5" s="148"/>
      <c r="D5" s="148"/>
      <c r="E5" s="148"/>
      <c r="F5" s="148"/>
    </row>
    <row r="6" spans="1:4" ht="13.5" thickBot="1">
      <c r="A6" s="4"/>
      <c r="B6" s="1"/>
      <c r="C6" s="6"/>
      <c r="D6" s="6"/>
    </row>
    <row r="7" spans="1:6" ht="12.75" customHeight="1">
      <c r="A7" s="165" t="s">
        <v>0</v>
      </c>
      <c r="B7" s="163" t="s">
        <v>1</v>
      </c>
      <c r="C7" s="167" t="s">
        <v>227</v>
      </c>
      <c r="D7" s="167" t="s">
        <v>228</v>
      </c>
      <c r="E7" s="134" t="s">
        <v>408</v>
      </c>
      <c r="F7" s="169" t="s">
        <v>409</v>
      </c>
    </row>
    <row r="8" spans="1:6" ht="12.75">
      <c r="A8" s="166"/>
      <c r="B8" s="164"/>
      <c r="C8" s="168"/>
      <c r="D8" s="168" t="s">
        <v>3</v>
      </c>
      <c r="E8" s="135"/>
      <c r="F8" s="170"/>
    </row>
    <row r="9" spans="1:6" ht="12.75">
      <c r="A9" s="166"/>
      <c r="B9" s="164"/>
      <c r="C9" s="73" t="s">
        <v>302</v>
      </c>
      <c r="D9" s="73" t="s">
        <v>263</v>
      </c>
      <c r="E9" s="135"/>
      <c r="F9" s="170"/>
    </row>
    <row r="10" spans="1:6" ht="12.75">
      <c r="A10" s="81"/>
      <c r="B10" s="74"/>
      <c r="C10" s="75"/>
      <c r="D10" s="75"/>
      <c r="E10" s="40"/>
      <c r="F10" s="82"/>
    </row>
    <row r="11" spans="1:10" ht="12.75">
      <c r="A11" s="83"/>
      <c r="B11" s="105" t="s">
        <v>259</v>
      </c>
      <c r="C11" s="77">
        <f>+C13+C16+C19</f>
        <v>21870829</v>
      </c>
      <c r="D11" s="77">
        <v>18822242</v>
      </c>
      <c r="E11" s="93">
        <f>+C11-D11</f>
        <v>3048587</v>
      </c>
      <c r="F11" s="84">
        <f>+E11/D11</f>
        <v>0.16196726192342017</v>
      </c>
      <c r="G11" s="103"/>
      <c r="H11" s="9"/>
      <c r="I11" s="9"/>
      <c r="J11" s="10"/>
    </row>
    <row r="12" spans="1:9" ht="12.75">
      <c r="A12" s="85"/>
      <c r="B12" s="78"/>
      <c r="C12" s="79"/>
      <c r="D12" s="79"/>
      <c r="E12" s="40"/>
      <c r="F12" s="82"/>
      <c r="G12" s="104"/>
      <c r="H12" s="5"/>
      <c r="I12" s="5"/>
    </row>
    <row r="13" spans="1:7" ht="12.75">
      <c r="A13" s="125">
        <v>41</v>
      </c>
      <c r="B13" s="92" t="s">
        <v>4</v>
      </c>
      <c r="C13" s="93">
        <f>+C14</f>
        <v>16113808</v>
      </c>
      <c r="D13" s="93">
        <v>14059688</v>
      </c>
      <c r="E13" s="93">
        <f>+C13-D13</f>
        <v>2054120</v>
      </c>
      <c r="F13" s="84">
        <f>+E13/D13</f>
        <v>0.14609997035496095</v>
      </c>
      <c r="G13" s="104"/>
    </row>
    <row r="14" spans="1:7" ht="12.75">
      <c r="A14" s="86">
        <v>4110</v>
      </c>
      <c r="B14" s="78" t="s">
        <v>304</v>
      </c>
      <c r="C14" s="79">
        <v>16113808</v>
      </c>
      <c r="D14" s="79">
        <v>14059688</v>
      </c>
      <c r="E14" s="79">
        <f>+C14-D14</f>
        <v>2054120</v>
      </c>
      <c r="F14" s="84">
        <f>+E14/D14</f>
        <v>0.14609997035496095</v>
      </c>
      <c r="G14" s="5"/>
    </row>
    <row r="15" spans="1:7" ht="12.75">
      <c r="A15" s="86"/>
      <c r="B15" s="78"/>
      <c r="C15" s="79"/>
      <c r="D15" s="79"/>
      <c r="E15" s="79"/>
      <c r="F15" s="84"/>
      <c r="G15" s="5"/>
    </row>
    <row r="16" spans="1:6" ht="12.75">
      <c r="A16" s="125">
        <v>44</v>
      </c>
      <c r="B16" s="92" t="s">
        <v>5</v>
      </c>
      <c r="C16" s="93">
        <f>+C17</f>
        <v>892925</v>
      </c>
      <c r="D16" s="93">
        <v>754177</v>
      </c>
      <c r="E16" s="93">
        <f>+C16-D16</f>
        <v>138748</v>
      </c>
      <c r="F16" s="84">
        <f>+E16/D16</f>
        <v>0.1839727278874853</v>
      </c>
    </row>
    <row r="17" spans="1:6" ht="12.75">
      <c r="A17" s="86">
        <v>4428</v>
      </c>
      <c r="B17" s="78" t="s">
        <v>131</v>
      </c>
      <c r="C17" s="79">
        <v>892925</v>
      </c>
      <c r="D17" s="79">
        <v>754177</v>
      </c>
      <c r="E17" s="79">
        <f>+C17-D17</f>
        <v>138748</v>
      </c>
      <c r="F17" s="84">
        <f>+E17/D17</f>
        <v>0.1839727278874853</v>
      </c>
    </row>
    <row r="18" spans="1:6" ht="12.75">
      <c r="A18" s="86"/>
      <c r="B18" s="78"/>
      <c r="C18" s="79"/>
      <c r="D18" s="79"/>
      <c r="E18" s="40"/>
      <c r="F18" s="84"/>
    </row>
    <row r="19" spans="1:6" ht="12.75">
      <c r="A19" s="125">
        <v>47</v>
      </c>
      <c r="B19" s="92" t="s">
        <v>123</v>
      </c>
      <c r="C19" s="93">
        <f>+C20</f>
        <v>4864096</v>
      </c>
      <c r="D19" s="93">
        <v>4008377</v>
      </c>
      <c r="E19" s="93">
        <f>+C19-D19</f>
        <v>855719</v>
      </c>
      <c r="F19" s="84">
        <f>+E19/D19</f>
        <v>0.21348266393106238</v>
      </c>
    </row>
    <row r="20" spans="1:6" ht="12.75">
      <c r="A20" s="86">
        <v>4705</v>
      </c>
      <c r="B20" s="78" t="s">
        <v>124</v>
      </c>
      <c r="C20" s="79">
        <v>4864096</v>
      </c>
      <c r="D20" s="79">
        <v>4008377</v>
      </c>
      <c r="E20" s="79">
        <f>+C20-D20</f>
        <v>855719</v>
      </c>
      <c r="F20" s="84">
        <f>+E20/D20</f>
        <v>0.21348266393106238</v>
      </c>
    </row>
    <row r="21" spans="1:6" ht="12.75">
      <c r="A21" s="86"/>
      <c r="B21" s="78"/>
      <c r="C21" s="79"/>
      <c r="D21" s="79"/>
      <c r="E21" s="40"/>
      <c r="F21" s="84" t="s">
        <v>7</v>
      </c>
    </row>
    <row r="22" spans="1:7" ht="12.75">
      <c r="A22" s="87"/>
      <c r="B22" s="76" t="s">
        <v>260</v>
      </c>
      <c r="C22" s="77">
        <f>+C24+C40+C32+C44+C37</f>
        <v>17340135</v>
      </c>
      <c r="D22" s="77">
        <v>13927193</v>
      </c>
      <c r="E22" s="77">
        <f>+E24+E40+E32+E44</f>
        <v>4830192</v>
      </c>
      <c r="F22" s="84">
        <f>+E22/D22</f>
        <v>0.3468173378512095</v>
      </c>
      <c r="G22" s="28"/>
    </row>
    <row r="23" spans="1:7" ht="12.75">
      <c r="A23" s="86"/>
      <c r="B23" s="78"/>
      <c r="C23" s="79" t="s">
        <v>7</v>
      </c>
      <c r="D23" s="79" t="s">
        <v>7</v>
      </c>
      <c r="E23" s="40"/>
      <c r="F23" s="84" t="s">
        <v>7</v>
      </c>
      <c r="G23" s="28"/>
    </row>
    <row r="24" spans="1:7" ht="12.75">
      <c r="A24" s="125">
        <v>51</v>
      </c>
      <c r="B24" s="92" t="s">
        <v>6</v>
      </c>
      <c r="C24" s="93">
        <f>SUM(C25:C30)</f>
        <v>4130917</v>
      </c>
      <c r="D24" s="93">
        <v>3820030</v>
      </c>
      <c r="E24" s="79">
        <f aca="true" t="shared" si="0" ref="E24:E30">+C24-D24</f>
        <v>310887</v>
      </c>
      <c r="F24" s="84">
        <f aca="true" t="shared" si="1" ref="F24:F30">+E24/D24</f>
        <v>0.081383392277024</v>
      </c>
      <c r="G24" s="28"/>
    </row>
    <row r="25" spans="1:6" ht="12.75">
      <c r="A25" s="86">
        <v>5101</v>
      </c>
      <c r="B25" s="78" t="s">
        <v>67</v>
      </c>
      <c r="C25" s="79">
        <v>2631175</v>
      </c>
      <c r="D25" s="79">
        <v>2438743</v>
      </c>
      <c r="E25" s="79">
        <f t="shared" si="0"/>
        <v>192432</v>
      </c>
      <c r="F25" s="84">
        <f t="shared" si="1"/>
        <v>0.07890622341099493</v>
      </c>
    </row>
    <row r="26" spans="1:6" ht="12.75">
      <c r="A26" s="86">
        <v>5102</v>
      </c>
      <c r="B26" s="102" t="s">
        <v>264</v>
      </c>
      <c r="C26" s="79">
        <v>15298</v>
      </c>
      <c r="D26" s="79">
        <v>8449</v>
      </c>
      <c r="E26" s="79">
        <f>+C26-D26</f>
        <v>6849</v>
      </c>
      <c r="F26" s="84">
        <f t="shared" si="1"/>
        <v>0.8106284767428098</v>
      </c>
    </row>
    <row r="27" spans="1:6" ht="12.75">
      <c r="A27" s="86">
        <v>5103</v>
      </c>
      <c r="B27" s="78" t="s">
        <v>108</v>
      </c>
      <c r="C27" s="79">
        <v>420146</v>
      </c>
      <c r="D27" s="79">
        <v>387316</v>
      </c>
      <c r="E27" s="79">
        <f t="shared" si="0"/>
        <v>32830</v>
      </c>
      <c r="F27" s="84">
        <f t="shared" si="1"/>
        <v>0.0847628293176631</v>
      </c>
    </row>
    <row r="28" spans="1:6" ht="12.75">
      <c r="A28" s="86">
        <v>5104</v>
      </c>
      <c r="B28" s="78" t="s">
        <v>405</v>
      </c>
      <c r="C28" s="79">
        <v>102534</v>
      </c>
      <c r="D28" s="79">
        <v>92498</v>
      </c>
      <c r="E28" s="79">
        <f t="shared" si="0"/>
        <v>10036</v>
      </c>
      <c r="F28" s="84">
        <f t="shared" si="1"/>
        <v>0.10849964323552942</v>
      </c>
    </row>
    <row r="29" spans="1:6" ht="12.75">
      <c r="A29" s="86">
        <v>5111</v>
      </c>
      <c r="B29" s="78" t="s">
        <v>10</v>
      </c>
      <c r="C29" s="79">
        <v>814372</v>
      </c>
      <c r="D29" s="79">
        <v>774652</v>
      </c>
      <c r="E29" s="79">
        <f t="shared" si="0"/>
        <v>39720</v>
      </c>
      <c r="F29" s="84">
        <f t="shared" si="1"/>
        <v>0.05127463686920062</v>
      </c>
    </row>
    <row r="30" spans="1:6" ht="12.75">
      <c r="A30" s="86">
        <v>5120</v>
      </c>
      <c r="B30" s="78" t="s">
        <v>229</v>
      </c>
      <c r="C30" s="79">
        <v>147392</v>
      </c>
      <c r="D30" s="79">
        <v>118372</v>
      </c>
      <c r="E30" s="79">
        <f t="shared" si="0"/>
        <v>29020</v>
      </c>
      <c r="F30" s="84">
        <f t="shared" si="1"/>
        <v>0.24515932821951136</v>
      </c>
    </row>
    <row r="31" spans="1:6" ht="12.75">
      <c r="A31" s="86"/>
      <c r="B31" s="78"/>
      <c r="C31" s="79" t="s">
        <v>7</v>
      </c>
      <c r="D31" s="79" t="s">
        <v>7</v>
      </c>
      <c r="E31" s="79" t="s">
        <v>7</v>
      </c>
      <c r="F31" s="84" t="s">
        <v>7</v>
      </c>
    </row>
    <row r="32" spans="1:6" ht="12.75">
      <c r="A32" s="125">
        <v>52</v>
      </c>
      <c r="B32" s="92" t="s">
        <v>66</v>
      </c>
      <c r="C32" s="93">
        <f>+C33+C34+C35</f>
        <v>3238088</v>
      </c>
      <c r="D32" s="93">
        <v>2520885</v>
      </c>
      <c r="E32" s="79">
        <f>+C32-D32</f>
        <v>717203</v>
      </c>
      <c r="F32" s="84">
        <f>+E32/D32</f>
        <v>0.2845044498261523</v>
      </c>
    </row>
    <row r="33" spans="1:6" ht="12.75">
      <c r="A33" s="86">
        <v>5202</v>
      </c>
      <c r="B33" s="78" t="s">
        <v>67</v>
      </c>
      <c r="C33" s="79">
        <v>10500</v>
      </c>
      <c r="D33" s="79">
        <v>0</v>
      </c>
      <c r="E33" s="79">
        <f>+C33-D33</f>
        <v>10500</v>
      </c>
      <c r="F33" s="84">
        <v>1</v>
      </c>
    </row>
    <row r="34" spans="1:6" ht="12.75">
      <c r="A34" s="86">
        <v>5211</v>
      </c>
      <c r="B34" s="78" t="s">
        <v>10</v>
      </c>
      <c r="C34" s="79">
        <v>1950184</v>
      </c>
      <c r="D34" s="79">
        <v>1275746</v>
      </c>
      <c r="E34" s="79">
        <f>+C34-D34</f>
        <v>674438</v>
      </c>
      <c r="F34" s="84">
        <f>+E34/D34</f>
        <v>0.5286616614906102</v>
      </c>
    </row>
    <row r="35" spans="1:6" ht="12.75">
      <c r="A35" s="86">
        <v>5220</v>
      </c>
      <c r="B35" s="78" t="s">
        <v>229</v>
      </c>
      <c r="C35" s="79">
        <v>1277404</v>
      </c>
      <c r="D35" s="79">
        <v>1245139</v>
      </c>
      <c r="E35" s="79">
        <f>+C35-D35</f>
        <v>32265</v>
      </c>
      <c r="F35" s="84">
        <f>+E35/D35</f>
        <v>0.025912769578336235</v>
      </c>
    </row>
    <row r="36" spans="1:6" ht="12.75">
      <c r="A36" s="86"/>
      <c r="B36" s="78"/>
      <c r="C36" s="79" t="s">
        <v>7</v>
      </c>
      <c r="D36" s="79" t="s">
        <v>7</v>
      </c>
      <c r="E36" s="40"/>
      <c r="F36" s="84" t="s">
        <v>7</v>
      </c>
    </row>
    <row r="37" spans="1:6" ht="12.75">
      <c r="A37" s="125">
        <v>53</v>
      </c>
      <c r="B37" s="92" t="s">
        <v>158</v>
      </c>
      <c r="C37" s="93">
        <f>+C38</f>
        <v>100000</v>
      </c>
      <c r="D37" s="93">
        <v>1517250</v>
      </c>
      <c r="E37" s="79">
        <f>+C37-D37</f>
        <v>-1417250</v>
      </c>
      <c r="F37" s="84">
        <f>+E37/D37</f>
        <v>-0.9340912835722525</v>
      </c>
    </row>
    <row r="38" spans="1:6" ht="12.75">
      <c r="A38" s="86">
        <v>5314</v>
      </c>
      <c r="B38" s="78" t="s">
        <v>340</v>
      </c>
      <c r="C38" s="79">
        <v>100000</v>
      </c>
      <c r="D38" s="79">
        <v>1517250</v>
      </c>
      <c r="E38" s="79">
        <f>+C38-D38</f>
        <v>-1417250</v>
      </c>
      <c r="F38" s="84">
        <f>+E38/D38</f>
        <v>-0.9340912835722525</v>
      </c>
    </row>
    <row r="39" spans="1:6" ht="12.75">
      <c r="A39" s="86"/>
      <c r="B39" s="78"/>
      <c r="C39" s="79"/>
      <c r="D39" s="79"/>
      <c r="E39" s="40"/>
      <c r="F39" s="84"/>
    </row>
    <row r="40" spans="1:6" ht="12.75">
      <c r="A40" s="125">
        <v>54</v>
      </c>
      <c r="B40" s="92" t="s">
        <v>5</v>
      </c>
      <c r="C40" s="93">
        <f>+C41+C42</f>
        <v>4443511</v>
      </c>
      <c r="D40" s="93">
        <v>3040889</v>
      </c>
      <c r="E40" s="79">
        <f>+C40-D40</f>
        <v>1402622</v>
      </c>
      <c r="F40" s="84">
        <f aca="true" t="shared" si="2" ref="F40:F45">+E40/D40</f>
        <v>0.4612539293607889</v>
      </c>
    </row>
    <row r="41" spans="1:6" ht="12.75">
      <c r="A41" s="86">
        <v>5401</v>
      </c>
      <c r="B41" s="78" t="s">
        <v>119</v>
      </c>
      <c r="C41" s="80">
        <f>2624124-944080-236020</f>
        <v>1444024</v>
      </c>
      <c r="D41" s="80">
        <v>1766900</v>
      </c>
      <c r="E41" s="79">
        <f>+C41-D41</f>
        <v>-322876</v>
      </c>
      <c r="F41" s="84">
        <f t="shared" si="2"/>
        <v>-0.18273586507442413</v>
      </c>
    </row>
    <row r="42" spans="1:7" ht="12.75">
      <c r="A42" s="86">
        <v>5423</v>
      </c>
      <c r="B42" s="78" t="s">
        <v>131</v>
      </c>
      <c r="C42" s="79">
        <f>1819387+944080+236020</f>
        <v>2999487</v>
      </c>
      <c r="D42" s="79">
        <v>1273989</v>
      </c>
      <c r="E42" s="79">
        <f>+C42-D42</f>
        <v>1725498</v>
      </c>
      <c r="F42" s="84">
        <v>1</v>
      </c>
      <c r="G42" s="7" t="s">
        <v>7</v>
      </c>
    </row>
    <row r="43" spans="1:6" ht="12.75">
      <c r="A43" s="86" t="s">
        <v>7</v>
      </c>
      <c r="B43" s="78" t="s">
        <v>7</v>
      </c>
      <c r="C43" s="79"/>
      <c r="D43" s="79"/>
      <c r="E43" s="40"/>
      <c r="F43" s="84" t="s">
        <v>7</v>
      </c>
    </row>
    <row r="44" spans="1:6" ht="12.75">
      <c r="A44" s="125">
        <v>55</v>
      </c>
      <c r="B44" s="92" t="s">
        <v>132</v>
      </c>
      <c r="C44" s="93">
        <f>+C45</f>
        <v>5427619</v>
      </c>
      <c r="D44" s="93">
        <v>3028139</v>
      </c>
      <c r="E44" s="79">
        <f>+C44-D44</f>
        <v>2399480</v>
      </c>
      <c r="F44" s="84">
        <f t="shared" si="2"/>
        <v>0.792394272521836</v>
      </c>
    </row>
    <row r="45" spans="1:6" ht="12.75">
      <c r="A45" s="86">
        <v>5508</v>
      </c>
      <c r="B45" s="78" t="s">
        <v>133</v>
      </c>
      <c r="C45" s="79">
        <v>5427619</v>
      </c>
      <c r="D45" s="79">
        <v>3028139</v>
      </c>
      <c r="E45" s="79">
        <f>+C45-D45</f>
        <v>2399480</v>
      </c>
      <c r="F45" s="84">
        <f t="shared" si="2"/>
        <v>0.792394272521836</v>
      </c>
    </row>
    <row r="46" spans="1:6" ht="12.75">
      <c r="A46" s="86"/>
      <c r="B46" s="78"/>
      <c r="C46" s="79"/>
      <c r="D46" s="79"/>
      <c r="E46" s="79"/>
      <c r="F46" s="84"/>
    </row>
    <row r="47" spans="1:6" ht="12.75">
      <c r="A47" s="86"/>
      <c r="B47" s="78"/>
      <c r="C47" s="79"/>
      <c r="D47" s="79"/>
      <c r="E47" s="40"/>
      <c r="F47" s="84" t="s">
        <v>7</v>
      </c>
    </row>
    <row r="48" spans="1:6" ht="12.75">
      <c r="A48" s="87"/>
      <c r="B48" s="76" t="s">
        <v>69</v>
      </c>
      <c r="C48" s="77">
        <f>+C11-C22</f>
        <v>4530694</v>
      </c>
      <c r="D48" s="77">
        <v>4895049</v>
      </c>
      <c r="E48" s="77">
        <f>+C48-D48</f>
        <v>-364355</v>
      </c>
      <c r="F48" s="84">
        <f>+E48/D48</f>
        <v>-0.07443337135133887</v>
      </c>
    </row>
    <row r="49" spans="1:6" ht="12.75">
      <c r="A49" s="86"/>
      <c r="B49" s="78"/>
      <c r="C49" s="79"/>
      <c r="D49" s="79"/>
      <c r="E49" s="40"/>
      <c r="F49" s="84" t="s">
        <v>7</v>
      </c>
    </row>
    <row r="50" spans="1:6" ht="12.75">
      <c r="A50" s="87"/>
      <c r="B50" s="76" t="s">
        <v>261</v>
      </c>
      <c r="C50" s="77">
        <f>+C52</f>
        <v>2998606</v>
      </c>
      <c r="D50" s="77">
        <v>1828473</v>
      </c>
      <c r="E50" s="77">
        <f>+C50-D50</f>
        <v>1170133</v>
      </c>
      <c r="F50" s="84">
        <f>+E50/D50</f>
        <v>0.6399509317337473</v>
      </c>
    </row>
    <row r="51" spans="1:6" ht="12.75">
      <c r="A51" s="86"/>
      <c r="B51" s="78"/>
      <c r="C51" s="79"/>
      <c r="D51" s="79"/>
      <c r="E51" s="40"/>
      <c r="F51" s="84" t="s">
        <v>7</v>
      </c>
    </row>
    <row r="52" spans="1:6" ht="12.75">
      <c r="A52" s="125">
        <v>48</v>
      </c>
      <c r="B52" s="92" t="s">
        <v>8</v>
      </c>
      <c r="C52" s="93">
        <f>SUM(C53:C57)</f>
        <v>2998606</v>
      </c>
      <c r="D52" s="93">
        <v>1828473</v>
      </c>
      <c r="E52" s="93">
        <f aca="true" t="shared" si="3" ref="E52:E57">+C52-D52</f>
        <v>1170133</v>
      </c>
      <c r="F52" s="84">
        <f>+E52/D52</f>
        <v>0.6399509317337473</v>
      </c>
    </row>
    <row r="53" spans="1:6" ht="12.75">
      <c r="A53" s="86">
        <v>4805</v>
      </c>
      <c r="B53" s="78" t="s">
        <v>230</v>
      </c>
      <c r="C53" s="79">
        <v>425819</v>
      </c>
      <c r="D53" s="79">
        <v>248299</v>
      </c>
      <c r="E53" s="79">
        <f t="shared" si="3"/>
        <v>177520</v>
      </c>
      <c r="F53" s="84">
        <f>+E53/D53</f>
        <v>0.7149444822572785</v>
      </c>
    </row>
    <row r="54" spans="1:6" ht="12.75">
      <c r="A54" s="86">
        <v>4807</v>
      </c>
      <c r="B54" s="78" t="s">
        <v>406</v>
      </c>
      <c r="C54" s="79">
        <v>0</v>
      </c>
      <c r="D54" s="79">
        <v>27735</v>
      </c>
      <c r="E54" s="79">
        <f t="shared" si="3"/>
        <v>-27735</v>
      </c>
      <c r="F54" s="84">
        <v>1</v>
      </c>
    </row>
    <row r="55" spans="1:6" ht="12.75">
      <c r="A55" s="86">
        <v>4808</v>
      </c>
      <c r="B55" s="78" t="s">
        <v>130</v>
      </c>
      <c r="C55" s="79">
        <v>758</v>
      </c>
      <c r="D55" s="79">
        <v>0</v>
      </c>
      <c r="E55" s="79">
        <f t="shared" si="3"/>
        <v>758</v>
      </c>
      <c r="F55" s="84">
        <v>1</v>
      </c>
    </row>
    <row r="56" spans="1:6" ht="12.75">
      <c r="A56" s="86">
        <v>4810</v>
      </c>
      <c r="B56" s="78" t="s">
        <v>11</v>
      </c>
      <c r="C56" s="79">
        <v>18629</v>
      </c>
      <c r="D56" s="79">
        <v>230507</v>
      </c>
      <c r="E56" s="79">
        <f t="shared" si="3"/>
        <v>-211878</v>
      </c>
      <c r="F56" s="84">
        <f>+E56/D56</f>
        <v>-0.9191824977115662</v>
      </c>
    </row>
    <row r="57" spans="1:6" ht="12.75">
      <c r="A57" s="86">
        <v>4815</v>
      </c>
      <c r="B57" s="78" t="s">
        <v>28</v>
      </c>
      <c r="C57" s="79">
        <v>2553400</v>
      </c>
      <c r="D57" s="79">
        <v>1321932</v>
      </c>
      <c r="E57" s="79">
        <f t="shared" si="3"/>
        <v>1231468</v>
      </c>
      <c r="F57" s="84">
        <f>+E57/D57</f>
        <v>0.9315668279457642</v>
      </c>
    </row>
    <row r="58" spans="1:6" ht="12.75">
      <c r="A58" s="86"/>
      <c r="B58" s="78"/>
      <c r="C58" s="79"/>
      <c r="D58" s="79"/>
      <c r="E58" s="40"/>
      <c r="F58" s="84" t="s">
        <v>7</v>
      </c>
    </row>
    <row r="59" spans="1:6" ht="18" customHeight="1">
      <c r="A59" s="87"/>
      <c r="B59" s="76" t="s">
        <v>262</v>
      </c>
      <c r="C59" s="77">
        <f>+C61</f>
        <v>2475547</v>
      </c>
      <c r="D59" s="77">
        <v>1154360</v>
      </c>
      <c r="E59" s="77">
        <f>+C59-D59</f>
        <v>1321187</v>
      </c>
      <c r="F59" s="84">
        <f>+E59/D59</f>
        <v>1.1445190408538064</v>
      </c>
    </row>
    <row r="60" spans="1:6" ht="12.75">
      <c r="A60" s="86"/>
      <c r="B60" s="78"/>
      <c r="C60" s="79"/>
      <c r="D60" s="79"/>
      <c r="E60" s="40"/>
      <c r="F60" s="84" t="s">
        <v>7</v>
      </c>
    </row>
    <row r="61" spans="1:6" ht="12.75">
      <c r="A61" s="125">
        <v>58</v>
      </c>
      <c r="B61" s="92" t="s">
        <v>9</v>
      </c>
      <c r="C61" s="93">
        <f>SUM(C63:C68)</f>
        <v>2475547</v>
      </c>
      <c r="D61" s="93">
        <v>1154360</v>
      </c>
      <c r="E61" s="93">
        <f>+C61-D61</f>
        <v>1321187</v>
      </c>
      <c r="F61" s="84">
        <f>+E61/D61</f>
        <v>1.1445190408538064</v>
      </c>
    </row>
    <row r="62" spans="1:6" ht="12.75">
      <c r="A62" s="86"/>
      <c r="B62" s="78"/>
      <c r="C62" s="79"/>
      <c r="D62" s="79"/>
      <c r="E62" s="40"/>
      <c r="F62" s="84" t="s">
        <v>7</v>
      </c>
    </row>
    <row r="63" spans="1:6" ht="12.75">
      <c r="A63" s="86">
        <v>5802</v>
      </c>
      <c r="B63" s="102" t="s">
        <v>245</v>
      </c>
      <c r="C63" s="79">
        <v>62340</v>
      </c>
      <c r="D63" s="79">
        <v>8008</v>
      </c>
      <c r="E63" s="79">
        <f aca="true" t="shared" si="4" ref="E63:E68">+C63-D63</f>
        <v>54332</v>
      </c>
      <c r="F63" s="84">
        <f>+E63/D63</f>
        <v>6.7847152847152845</v>
      </c>
    </row>
    <row r="64" spans="1:6" ht="12.75">
      <c r="A64" s="86">
        <v>5805</v>
      </c>
      <c r="B64" s="102" t="s">
        <v>305</v>
      </c>
      <c r="C64" s="79">
        <v>192</v>
      </c>
      <c r="D64" s="79">
        <v>0</v>
      </c>
      <c r="E64" s="79">
        <f t="shared" si="4"/>
        <v>192</v>
      </c>
      <c r="F64" s="84">
        <v>1</v>
      </c>
    </row>
    <row r="65" spans="1:6" ht="15.75" customHeight="1">
      <c r="A65" s="86">
        <v>5806</v>
      </c>
      <c r="B65" s="102" t="s">
        <v>407</v>
      </c>
      <c r="C65" s="79">
        <v>46164</v>
      </c>
      <c r="D65" s="79">
        <v>0</v>
      </c>
      <c r="E65" s="79">
        <f t="shared" si="4"/>
        <v>46164</v>
      </c>
      <c r="F65" s="84">
        <v>1</v>
      </c>
    </row>
    <row r="66" spans="1:6" ht="12.75">
      <c r="A66" s="86">
        <v>5808</v>
      </c>
      <c r="B66" s="78" t="s">
        <v>148</v>
      </c>
      <c r="C66" s="79">
        <v>72211</v>
      </c>
      <c r="D66" s="79">
        <v>49810</v>
      </c>
      <c r="E66" s="79">
        <f t="shared" si="4"/>
        <v>22401</v>
      </c>
      <c r="F66" s="84">
        <f>+E66/D66</f>
        <v>0.44972897008632806</v>
      </c>
    </row>
    <row r="67" spans="1:6" ht="12.75">
      <c r="A67" s="86">
        <v>5810</v>
      </c>
      <c r="B67" s="102" t="s">
        <v>306</v>
      </c>
      <c r="C67" s="79">
        <v>16201</v>
      </c>
      <c r="D67" s="79">
        <v>0</v>
      </c>
      <c r="E67" s="79">
        <f t="shared" si="4"/>
        <v>16201</v>
      </c>
      <c r="F67" s="84">
        <v>1</v>
      </c>
    </row>
    <row r="68" spans="1:6" ht="12.75">
      <c r="A68" s="86">
        <v>5815</v>
      </c>
      <c r="B68" s="78" t="s">
        <v>232</v>
      </c>
      <c r="C68" s="79">
        <v>2278439</v>
      </c>
      <c r="D68" s="79">
        <v>1096542</v>
      </c>
      <c r="E68" s="79">
        <f t="shared" si="4"/>
        <v>1181897</v>
      </c>
      <c r="F68" s="84">
        <f>+E68/D68</f>
        <v>1.077840155689431</v>
      </c>
    </row>
    <row r="69" spans="1:6" ht="12.75">
      <c r="A69" s="86"/>
      <c r="B69" s="78"/>
      <c r="C69" s="79"/>
      <c r="D69" s="79"/>
      <c r="E69" s="40"/>
      <c r="F69" s="84" t="s">
        <v>7</v>
      </c>
    </row>
    <row r="70" spans="1:6" ht="13.5" thickBot="1">
      <c r="A70" s="88"/>
      <c r="B70" s="89" t="s">
        <v>118</v>
      </c>
      <c r="C70" s="90">
        <f>+C48+C52-C61</f>
        <v>5053753</v>
      </c>
      <c r="D70" s="90">
        <v>5569162</v>
      </c>
      <c r="E70" s="90">
        <f>+C70-D70</f>
        <v>-515409</v>
      </c>
      <c r="F70" s="133">
        <f>+E70/D70</f>
        <v>-0.09254695769309637</v>
      </c>
    </row>
    <row r="71" spans="1:6" ht="12.75">
      <c r="A71" s="70"/>
      <c r="B71" s="71"/>
      <c r="C71" s="27" t="s">
        <v>7</v>
      </c>
      <c r="D71" s="27"/>
      <c r="E71" s="11"/>
      <c r="F71" s="11"/>
    </row>
    <row r="72" spans="1:6" ht="12.75">
      <c r="A72" s="72"/>
      <c r="B72" s="71"/>
      <c r="C72" s="27" t="s">
        <v>7</v>
      </c>
      <c r="D72" s="27" t="s">
        <v>7</v>
      </c>
      <c r="E72" s="11"/>
      <c r="F72" s="11"/>
    </row>
    <row r="73" spans="1:4" ht="12.75">
      <c r="A73" s="3"/>
      <c r="C73" s="28" t="s">
        <v>7</v>
      </c>
      <c r="D73" s="5"/>
    </row>
    <row r="74" spans="1:5" ht="12.75">
      <c r="A74" s="3"/>
      <c r="C74" s="28" t="s">
        <v>7</v>
      </c>
      <c r="D74" s="28" t="s">
        <v>7</v>
      </c>
      <c r="E74" s="28" t="s">
        <v>7</v>
      </c>
    </row>
    <row r="75" spans="1:5" ht="12.75">
      <c r="A75" s="3"/>
      <c r="B75" s="63" t="s">
        <v>70</v>
      </c>
      <c r="C75" s="145" t="s">
        <v>33</v>
      </c>
      <c r="D75" s="145"/>
      <c r="E75" s="145"/>
    </row>
    <row r="76" spans="1:5" ht="12.75">
      <c r="A76" s="3"/>
      <c r="B76" s="63" t="s">
        <v>43</v>
      </c>
      <c r="C76" s="145" t="s">
        <v>44</v>
      </c>
      <c r="D76" s="145"/>
      <c r="E76" s="145"/>
    </row>
    <row r="77" spans="1:5" ht="12.75">
      <c r="A77" s="3"/>
      <c r="B77" s="1"/>
      <c r="C77" s="145" t="s">
        <v>35</v>
      </c>
      <c r="D77" s="145"/>
      <c r="E77" s="145"/>
    </row>
    <row r="78" spans="1:4" ht="12.75">
      <c r="A78" s="3"/>
      <c r="B78" s="1"/>
      <c r="C78" s="7"/>
      <c r="D78" s="7"/>
    </row>
    <row r="79" spans="1:4" ht="12.75">
      <c r="A79" s="3"/>
      <c r="B79" s="1"/>
      <c r="C79" s="7"/>
      <c r="D79" s="7"/>
    </row>
    <row r="80" spans="1:4" ht="12.75">
      <c r="A80" s="3"/>
      <c r="B80" s="1"/>
      <c r="C80" s="7"/>
      <c r="D80" s="7"/>
    </row>
    <row r="81" spans="1:6" ht="12.75">
      <c r="A81" s="145" t="s">
        <v>34</v>
      </c>
      <c r="B81" s="145"/>
      <c r="C81" s="145"/>
      <c r="D81" s="145"/>
      <c r="E81" s="145"/>
      <c r="F81" s="145"/>
    </row>
    <row r="82" spans="1:6" ht="12.75">
      <c r="A82" s="145" t="s">
        <v>45</v>
      </c>
      <c r="B82" s="145"/>
      <c r="C82" s="145"/>
      <c r="D82" s="145"/>
      <c r="E82" s="145"/>
      <c r="F82" s="145"/>
    </row>
    <row r="83" spans="1:6" ht="12.75">
      <c r="A83" s="145" t="s">
        <v>46</v>
      </c>
      <c r="B83" s="145"/>
      <c r="C83" s="145"/>
      <c r="D83" s="145"/>
      <c r="E83" s="145"/>
      <c r="F83" s="145"/>
    </row>
    <row r="84" spans="1:6" ht="12.75">
      <c r="A84" s="2"/>
      <c r="B84" s="145" t="s">
        <v>231</v>
      </c>
      <c r="C84" s="145"/>
      <c r="D84" s="145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4" ht="12.75">
      <c r="A87" s="3"/>
      <c r="C87" s="5"/>
      <c r="D87" s="5"/>
    </row>
  </sheetData>
  <sheetProtection/>
  <mergeCells count="17">
    <mergeCell ref="D7:D8"/>
    <mergeCell ref="A2:F2"/>
    <mergeCell ref="A3:F3"/>
    <mergeCell ref="A4:F4"/>
    <mergeCell ref="A5:F5"/>
    <mergeCell ref="E7:E9"/>
    <mergeCell ref="F7:F9"/>
    <mergeCell ref="C75:E75"/>
    <mergeCell ref="C76:E76"/>
    <mergeCell ref="B7:B9"/>
    <mergeCell ref="B84:D84"/>
    <mergeCell ref="C77:E77"/>
    <mergeCell ref="A81:F81"/>
    <mergeCell ref="A82:F82"/>
    <mergeCell ref="A83:F83"/>
    <mergeCell ref="A7:A9"/>
    <mergeCell ref="C7:C8"/>
  </mergeCells>
  <printOptions/>
  <pageMargins left="1.09" right="0.3937007874015748" top="0.1968503937007874" bottom="0" header="0.2" footer="0"/>
  <pageSetup horizontalDpi="300" verticalDpi="3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Organización desconocida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 ARIZA</dc:creator>
  <cp:keywords/>
  <dc:description/>
  <cp:lastModifiedBy>vbarrera</cp:lastModifiedBy>
  <cp:lastPrinted>2013-02-12T21:43:18Z</cp:lastPrinted>
  <dcterms:created xsi:type="dcterms:W3CDTF">1998-07-23T03:57:20Z</dcterms:created>
  <dcterms:modified xsi:type="dcterms:W3CDTF">2013-02-13T21:14:05Z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