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METAS_CAM_2019-2023\TASA RETRIBUTIVA\Acuerdo No. 4\Proyecciones Carga DBO_SST_Meta Propuesta\"/>
    </mc:Choice>
  </mc:AlternateContent>
  <bookViews>
    <workbookView xWindow="0" yWindow="0" windowWidth="20496" windowHeight="7752" tabRatio="722"/>
  </bookViews>
  <sheets>
    <sheet name="CARGAS-Q EL HOBO 2024-2028" sheetId="2" r:id="rId1"/>
    <sheet name="Hoja2" sheetId="13" r:id="rId2"/>
    <sheet name="Hoja1" sheetId="10" r:id="rId3"/>
  </sheets>
  <definedNames>
    <definedName name="_xlnm.Print_Area" localSheetId="0">'CARGAS-Q EL HOBO 2024-2028'!$A$1:$D$10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10" i="2" l="1"/>
  <c r="P6" i="2"/>
  <c r="T6" i="2" s="1"/>
  <c r="L6" i="2"/>
  <c r="K5" i="2"/>
  <c r="O5" i="2" s="1"/>
  <c r="H7" i="2"/>
  <c r="L7" i="2" s="1"/>
  <c r="P7" i="2" s="1"/>
  <c r="H8" i="2"/>
  <c r="L8" i="2" s="1"/>
  <c r="P8" i="2" s="1"/>
  <c r="G7" i="2"/>
  <c r="K7" i="2" s="1"/>
  <c r="O7" i="2" s="1"/>
  <c r="G8" i="2"/>
  <c r="K8" i="2" s="1"/>
  <c r="H6" i="2"/>
  <c r="G6" i="2"/>
  <c r="K6" i="2" s="1"/>
  <c r="O6" i="2" s="1"/>
  <c r="H5" i="2"/>
  <c r="H10" i="2" s="1"/>
  <c r="J6" i="2" s="1"/>
  <c r="G5" i="2"/>
  <c r="G10" i="2" s="1"/>
  <c r="F10" i="2"/>
  <c r="E10" i="2"/>
  <c r="S7" i="2" l="1"/>
  <c r="T8" i="2"/>
  <c r="T7" i="2"/>
  <c r="I6" i="2"/>
  <c r="S5" i="2"/>
  <c r="O10" i="2"/>
  <c r="Q7" i="2" s="1"/>
  <c r="Q5" i="2"/>
  <c r="Q6" i="2"/>
  <c r="S6" i="2"/>
  <c r="O8" i="2"/>
  <c r="X6" i="2"/>
  <c r="K10" i="2"/>
  <c r="L5" i="2"/>
  <c r="I5" i="2"/>
  <c r="I8" i="2"/>
  <c r="I7" i="2"/>
  <c r="J8" i="2"/>
  <c r="J7" i="2"/>
  <c r="J5" i="2"/>
  <c r="J10" i="2" s="1"/>
  <c r="M5" i="2"/>
  <c r="D10" i="2"/>
  <c r="I10" i="2" l="1"/>
  <c r="W6" i="2"/>
  <c r="X7" i="2"/>
  <c r="M7" i="2"/>
  <c r="M6" i="2"/>
  <c r="M10" i="2" s="1"/>
  <c r="Q8" i="2"/>
  <c r="Q10" i="2" s="1"/>
  <c r="S8" i="2"/>
  <c r="W5" i="2"/>
  <c r="X8" i="2"/>
  <c r="M8" i="2"/>
  <c r="W7" i="2"/>
  <c r="P5" i="2"/>
  <c r="L10" i="2"/>
  <c r="W8" i="2" l="1"/>
  <c r="S10" i="2"/>
  <c r="N7" i="2"/>
  <c r="N8" i="2"/>
  <c r="N6" i="2"/>
  <c r="Y6" i="2"/>
  <c r="P10" i="2"/>
  <c r="R5" i="2" s="1"/>
  <c r="T5" i="2"/>
  <c r="W10" i="2"/>
  <c r="Y7" i="2" s="1"/>
  <c r="N5" i="2"/>
  <c r="X5" i="2" l="1"/>
  <c r="T10" i="2"/>
  <c r="V5" i="2" s="1"/>
  <c r="U5" i="2"/>
  <c r="U6" i="2"/>
  <c r="U7" i="2"/>
  <c r="Y8" i="2"/>
  <c r="N10" i="2"/>
  <c r="U8" i="2"/>
  <c r="Y5" i="2"/>
  <c r="R8" i="2"/>
  <c r="R6" i="2"/>
  <c r="R7" i="2"/>
  <c r="R10" i="2" l="1"/>
  <c r="U10" i="2"/>
  <c r="Y10" i="2"/>
  <c r="V6" i="2"/>
  <c r="V8" i="2"/>
  <c r="V7" i="2"/>
  <c r="X10" i="2"/>
  <c r="Z5" i="2" s="1"/>
  <c r="V10" i="2" l="1"/>
  <c r="Z6" i="2"/>
  <c r="Z7" i="2"/>
  <c r="Z8" i="2"/>
  <c r="Z10" i="2" l="1"/>
</calcChain>
</file>

<file path=xl/sharedStrings.xml><?xml version="1.0" encoding="utf-8"?>
<sst xmlns="http://schemas.openxmlformats.org/spreadsheetml/2006/main" count="46" uniqueCount="30">
  <si>
    <t>N°</t>
  </si>
  <si>
    <t>USUARIO</t>
  </si>
  <si>
    <t>MUNICIPIO</t>
  </si>
  <si>
    <t>USUARIOS CON PSMV</t>
  </si>
  <si>
    <t xml:space="preserve">NUMERO DE VERTIMIENTOS </t>
  </si>
  <si>
    <t>REDUCCIÓN DE VERTIMIENTOS</t>
  </si>
  <si>
    <t>Cm
DBO5 (kg/año)</t>
  </si>
  <si>
    <t>Cm
SST (kg/año)</t>
  </si>
  <si>
    <t>% PONDERADO DBO5</t>
  </si>
  <si>
    <t>% PONDERADO SST</t>
  </si>
  <si>
    <t>X</t>
  </si>
  <si>
    <t>SUBTOTAL USUARIOS</t>
  </si>
  <si>
    <t>HOBO</t>
  </si>
  <si>
    <t>QUEBRADA EL HOBO</t>
  </si>
  <si>
    <t>EMPRESA DE SERVICIOS PUBLICOS EMUSER HOBO S.A ESP</t>
  </si>
  <si>
    <t>PISCÍCOLA BOTERO S. A. (PROCESADORA 1)</t>
  </si>
  <si>
    <t>PISCÍCOLA BOTERO S. A. (PROCESADORA 2)</t>
  </si>
  <si>
    <t>COMERCIALIZADORA VELAMAR S.A.S - VICTOR ALCIDES CALDERON TRUJILLO</t>
  </si>
  <si>
    <t>Carga proyectada de nuevos usuarios u otros vertedores</t>
  </si>
  <si>
    <t>Carga contaminante Línea Base Kg- año</t>
  </si>
  <si>
    <t>PROYECCIÓN DE CARGA A VERTER EN EL AÑO 2024</t>
  </si>
  <si>
    <t>PROYECCIÓN DE CARGA A VERTER EN EL AÑO 2025</t>
  </si>
  <si>
    <t>PROYECCIÓN DE CARGA A VERTER EN EL AÑO 2026</t>
  </si>
  <si>
    <t>PROYECCIÓN DE CARGA A VERTER EN EL AÑO 2027</t>
  </si>
  <si>
    <t>PROYECCIÓN DE CARGA A VERTER EN EL AÑO 2028</t>
  </si>
  <si>
    <t xml:space="preserve">
DBO5 (kg/año)</t>
  </si>
  <si>
    <t xml:space="preserve">
SST (kg/año)</t>
  </si>
  <si>
    <t xml:space="preserve">Variación Índice Producción Industrial junio 2023 </t>
  </si>
  <si>
    <t>Promedio Tasa Crecimiento Prestador HOBO</t>
  </si>
  <si>
    <t>Tramo ordenado con PORH. El mayor aportante del tramo es el Prestador del servicio Publico de Alcantarillado EMUSERHOBO S.A E.S.P, quien cuenta con sistema de tratamiento de aguas residuales y cumple norma de vertimiento.
Los demás usuarios del tramo son No Domésticos, los cuales cumplen norma de vertimiento; no obstante se registra para el Usuario Piscícola Botero, (Procesadora 2) un aumento del caudal por encima del caudal otorgado. Para este Usuario se proyecta carga con el caudal del Permiso de Vertimiento, dado que no cuenta con suficiente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</si>
</sst>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 #,##0_-;_-* &quot;-&quot;_-;_-@_-"/>
    <numFmt numFmtId="164" formatCode="_ * #,##0.00_ ;_ * \-#,##0.00_ ;_ * &quot;-&quot;??_ ;_ @_ "/>
    <numFmt numFmtId="165" formatCode="0.0%"/>
  </numFmts>
  <fonts count="15">
    <font>
      <sz val="12"/>
      <color theme="1"/>
      <name val="Calibri"/>
      <family val="2"/>
      <scheme val="minor"/>
    </font>
    <font>
      <sz val="12"/>
      <color theme="1"/>
      <name val="Calibri"/>
      <family val="2"/>
      <scheme val="minor"/>
    </font>
    <font>
      <sz val="11"/>
      <color theme="1"/>
      <name val="Calibri"/>
      <family val="2"/>
      <scheme val="minor"/>
    </font>
    <font>
      <sz val="12"/>
      <color theme="1"/>
      <name val="Arial"/>
      <family val="2"/>
    </font>
    <font>
      <b/>
      <sz val="28"/>
      <color rgb="FF000099"/>
      <name val="Arial"/>
      <family val="2"/>
    </font>
    <font>
      <b/>
      <sz val="14"/>
      <color rgb="FF000066"/>
      <name val="Arial"/>
      <family val="2"/>
    </font>
    <font>
      <b/>
      <sz val="12"/>
      <color rgb="FF000099"/>
      <name val="Arial"/>
      <family val="2"/>
    </font>
    <font>
      <b/>
      <sz val="12"/>
      <color theme="1"/>
      <name val="Arial"/>
      <family val="2"/>
    </font>
    <font>
      <b/>
      <sz val="14"/>
      <color theme="1"/>
      <name val="Arial"/>
      <family val="2"/>
    </font>
    <font>
      <sz val="14"/>
      <color rgb="FF000099"/>
      <name val="Arial"/>
      <family val="2"/>
    </font>
    <font>
      <sz val="10"/>
      <name val="Arial"/>
      <family val="2"/>
    </font>
    <font>
      <sz val="12"/>
      <color theme="1"/>
      <name val="Calibri "/>
    </font>
    <font>
      <b/>
      <sz val="11"/>
      <name val="Arial"/>
      <family val="2"/>
    </font>
    <font>
      <sz val="11"/>
      <name val="Arial"/>
      <family val="2"/>
    </font>
    <font>
      <b/>
      <sz val="11"/>
      <color rgb="FF000066"/>
      <name val="Arial"/>
      <family val="2"/>
    </font>
  </fonts>
  <fills count="6">
    <fill>
      <patternFill patternType="none"/>
    </fill>
    <fill>
      <patternFill patternType="gray125"/>
    </fill>
    <fill>
      <patternFill patternType="solid">
        <fgColor theme="0"/>
        <bgColor indexed="64"/>
      </patternFill>
    </fill>
    <fill>
      <patternFill patternType="solid">
        <fgColor rgb="FFCCFFCC"/>
        <bgColor indexed="64"/>
      </patternFill>
    </fill>
    <fill>
      <patternFill patternType="solid">
        <fgColor theme="5" tint="-0.249977111117893"/>
        <bgColor indexed="64"/>
      </patternFill>
    </fill>
    <fill>
      <patternFill patternType="solid">
        <fgColor rgb="FFFFC000"/>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9">
    <xf numFmtId="0" fontId="0" fillId="0" borderId="0"/>
    <xf numFmtId="0" fontId="2" fillId="0" borderId="0"/>
    <xf numFmtId="41" fontId="2" fillId="0" borderId="0" applyFont="0" applyFill="0" applyBorder="0" applyAlignment="0" applyProtection="0"/>
    <xf numFmtId="9" fontId="2" fillId="0" borderId="0" applyFont="0" applyFill="0" applyBorder="0" applyAlignment="0" applyProtection="0"/>
    <xf numFmtId="0" fontId="10" fillId="0" borderId="0"/>
    <xf numFmtId="164" fontId="10" fillId="0" borderId="0" applyFont="0" applyFill="0" applyBorder="0" applyAlignment="0" applyProtection="0"/>
    <xf numFmtId="0" fontId="10" fillId="0" borderId="0"/>
    <xf numFmtId="9" fontId="1" fillId="0" borderId="0" applyFont="0" applyFill="0" applyBorder="0" applyAlignment="0" applyProtection="0"/>
    <xf numFmtId="0" fontId="10" fillId="0" borderId="0"/>
  </cellStyleXfs>
  <cellXfs count="46">
    <xf numFmtId="0" fontId="0" fillId="0" borderId="0" xfId="0"/>
    <xf numFmtId="0" fontId="3" fillId="0" borderId="0" xfId="1" applyNumberFormat="1" applyFont="1" applyFill="1" applyBorder="1" applyAlignment="1">
      <alignment horizontal="center" vertical="center"/>
    </xf>
    <xf numFmtId="0" fontId="3" fillId="0" borderId="0" xfId="1" applyNumberFormat="1" applyFont="1" applyFill="1" applyBorder="1" applyAlignment="1">
      <alignment vertical="center"/>
    </xf>
    <xf numFmtId="0" fontId="11" fillId="0" borderId="0" xfId="1" applyFont="1" applyAlignment="1">
      <alignment horizontal="center" vertical="center"/>
    </xf>
    <xf numFmtId="0" fontId="11" fillId="0" borderId="0" xfId="1" applyFont="1" applyAlignment="1">
      <alignment vertical="center"/>
    </xf>
    <xf numFmtId="0" fontId="11" fillId="2" borderId="0" xfId="1" applyFont="1" applyFill="1" applyAlignment="1">
      <alignment horizontal="center" vertical="center"/>
    </xf>
    <xf numFmtId="0" fontId="11" fillId="0" borderId="0" xfId="1" applyFont="1" applyFill="1" applyAlignment="1">
      <alignment vertical="center"/>
    </xf>
    <xf numFmtId="0" fontId="7" fillId="2" borderId="2" xfId="1" applyNumberFormat="1" applyFont="1" applyFill="1" applyBorder="1" applyAlignment="1">
      <alignment horizontal="center" vertical="center"/>
    </xf>
    <xf numFmtId="0" fontId="8" fillId="2" borderId="2" xfId="1" applyNumberFormat="1" applyFont="1" applyFill="1" applyBorder="1" applyAlignment="1">
      <alignment horizontal="center" vertical="center"/>
    </xf>
    <xf numFmtId="0" fontId="3" fillId="2" borderId="0" xfId="1" applyNumberFormat="1" applyFont="1" applyFill="1" applyBorder="1" applyAlignment="1">
      <alignment vertical="center"/>
    </xf>
    <xf numFmtId="0" fontId="9" fillId="2" borderId="0" xfId="1" applyNumberFormat="1" applyFont="1" applyFill="1" applyBorder="1" applyAlignment="1">
      <alignment vertical="center"/>
    </xf>
    <xf numFmtId="0" fontId="7" fillId="2" borderId="2" xfId="1" applyNumberFormat="1" applyFont="1" applyFill="1" applyBorder="1" applyAlignment="1">
      <alignment horizontal="center" vertical="center"/>
    </xf>
    <xf numFmtId="0" fontId="13" fillId="0" borderId="2" xfId="8" applyFont="1" applyFill="1" applyBorder="1" applyAlignment="1">
      <alignment horizontal="left" vertical="center" wrapText="1"/>
    </xf>
    <xf numFmtId="0" fontId="12" fillId="0" borderId="2" xfId="8" applyFont="1" applyFill="1" applyBorder="1" applyAlignment="1">
      <alignment horizontal="center" vertical="center" wrapText="1"/>
    </xf>
    <xf numFmtId="0" fontId="6" fillId="3" borderId="2" xfId="1" applyNumberFormat="1" applyFont="1" applyFill="1" applyBorder="1" applyAlignment="1">
      <alignment horizontal="center" vertical="center"/>
    </xf>
    <xf numFmtId="0" fontId="14" fillId="0" borderId="2" xfId="1" applyNumberFormat="1" applyFont="1" applyFill="1" applyBorder="1" applyAlignment="1">
      <alignment horizontal="center" vertical="center" wrapText="1"/>
    </xf>
    <xf numFmtId="0" fontId="3" fillId="2" borderId="2" xfId="1" applyNumberFormat="1" applyFont="1" applyFill="1" applyBorder="1" applyAlignment="1">
      <alignment vertical="center"/>
    </xf>
    <xf numFmtId="165" fontId="11" fillId="0" borderId="2" xfId="7" applyNumberFormat="1" applyFont="1" applyBorder="1" applyAlignment="1">
      <alignment horizontal="center" vertical="center"/>
    </xf>
    <xf numFmtId="10" fontId="11" fillId="0" borderId="2" xfId="1" applyNumberFormat="1" applyFont="1" applyBorder="1" applyAlignment="1">
      <alignment horizontal="center" vertical="center"/>
    </xf>
    <xf numFmtId="41" fontId="3" fillId="2" borderId="2" xfId="2" applyFont="1" applyFill="1" applyBorder="1" applyAlignment="1">
      <alignment vertical="center"/>
    </xf>
    <xf numFmtId="41" fontId="6" fillId="3" borderId="2" xfId="2" applyFont="1" applyFill="1" applyBorder="1" applyAlignment="1">
      <alignment horizontal="center" vertical="center"/>
    </xf>
    <xf numFmtId="0" fontId="6" fillId="3" borderId="2" xfId="1" applyNumberFormat="1" applyFont="1" applyFill="1" applyBorder="1" applyAlignment="1">
      <alignment horizontal="center" vertical="center" wrapText="1"/>
    </xf>
    <xf numFmtId="9" fontId="6" fillId="3" borderId="2" xfId="7" applyFont="1" applyFill="1" applyBorder="1" applyAlignment="1">
      <alignment horizontal="center" vertical="center"/>
    </xf>
    <xf numFmtId="9" fontId="3" fillId="2" borderId="2" xfId="7" applyFont="1" applyFill="1" applyBorder="1" applyAlignment="1">
      <alignment horizontal="center" vertical="center"/>
    </xf>
    <xf numFmtId="41" fontId="3" fillId="2" borderId="2" xfId="2" applyFont="1" applyFill="1" applyBorder="1" applyAlignment="1">
      <alignment horizontal="center" vertical="center"/>
    </xf>
    <xf numFmtId="0" fontId="3" fillId="2" borderId="2" xfId="1" applyNumberFormat="1" applyFont="1" applyFill="1" applyBorder="1" applyAlignment="1">
      <alignment horizontal="center" vertical="center"/>
    </xf>
    <xf numFmtId="0" fontId="6" fillId="0" borderId="0" xfId="1" applyNumberFormat="1" applyFont="1" applyFill="1" applyBorder="1" applyAlignment="1">
      <alignment horizontal="center" vertical="center"/>
    </xf>
    <xf numFmtId="0" fontId="6" fillId="0" borderId="0" xfId="1" applyNumberFormat="1" applyFont="1" applyFill="1" applyBorder="1" applyAlignment="1">
      <alignment horizontal="center" vertical="center" wrapText="1"/>
    </xf>
    <xf numFmtId="41" fontId="6" fillId="0" borderId="0" xfId="2" applyFont="1" applyFill="1" applyBorder="1" applyAlignment="1">
      <alignment horizontal="center" vertical="center"/>
    </xf>
    <xf numFmtId="9" fontId="6" fillId="0" borderId="0" xfId="7" applyFont="1" applyFill="1" applyBorder="1" applyAlignment="1">
      <alignment horizontal="center" vertical="center"/>
    </xf>
    <xf numFmtId="0" fontId="9" fillId="0" borderId="0" xfId="1" applyNumberFormat="1" applyFont="1" applyFill="1" applyBorder="1" applyAlignment="1">
      <alignment vertical="center"/>
    </xf>
    <xf numFmtId="0" fontId="13" fillId="4" borderId="2" xfId="8" applyFont="1" applyFill="1" applyBorder="1" applyAlignment="1">
      <alignment horizontal="left" vertical="center" wrapText="1"/>
    </xf>
    <xf numFmtId="0" fontId="11" fillId="5" borderId="0" xfId="1" applyFont="1" applyFill="1" applyAlignment="1">
      <alignment horizontal="center" vertical="center" wrapText="1"/>
    </xf>
    <xf numFmtId="0" fontId="6" fillId="3" borderId="3" xfId="1" applyNumberFormat="1" applyFont="1" applyFill="1" applyBorder="1" applyAlignment="1">
      <alignment horizontal="center" vertical="center"/>
    </xf>
    <xf numFmtId="0" fontId="6" fillId="3" borderId="5" xfId="1" applyNumberFormat="1" applyFont="1" applyFill="1" applyBorder="1" applyAlignment="1">
      <alignment horizontal="center" vertical="center"/>
    </xf>
    <xf numFmtId="0" fontId="7" fillId="2" borderId="7" xfId="1" applyNumberFormat="1" applyFont="1" applyFill="1" applyBorder="1" applyAlignment="1">
      <alignment horizontal="center" vertical="center"/>
    </xf>
    <xf numFmtId="0" fontId="7" fillId="2" borderId="6" xfId="1" applyNumberFormat="1" applyFont="1" applyFill="1" applyBorder="1" applyAlignment="1">
      <alignment horizontal="center" vertical="center"/>
    </xf>
    <xf numFmtId="0" fontId="7" fillId="2" borderId="8" xfId="1" applyNumberFormat="1" applyFont="1" applyFill="1" applyBorder="1" applyAlignment="1">
      <alignment horizontal="center" vertical="center"/>
    </xf>
    <xf numFmtId="0" fontId="4" fillId="0" borderId="1" xfId="1" applyNumberFormat="1" applyFont="1" applyFill="1" applyBorder="1" applyAlignment="1">
      <alignment horizontal="center" vertical="center" wrapText="1"/>
    </xf>
    <xf numFmtId="0" fontId="5" fillId="0" borderId="2" xfId="1" applyNumberFormat="1" applyFont="1" applyFill="1" applyBorder="1" applyAlignment="1">
      <alignment horizontal="center" vertical="center"/>
    </xf>
    <xf numFmtId="0" fontId="5" fillId="0" borderId="2" xfId="1" applyNumberFormat="1" applyFont="1" applyFill="1" applyBorder="1" applyAlignment="1">
      <alignment horizontal="center" vertical="center" wrapText="1"/>
    </xf>
    <xf numFmtId="0" fontId="14" fillId="0" borderId="4" xfId="1" applyNumberFormat="1" applyFont="1" applyFill="1" applyBorder="1" applyAlignment="1">
      <alignment horizontal="center" vertical="center" wrapText="1"/>
    </xf>
    <xf numFmtId="0" fontId="14" fillId="0" borderId="5" xfId="1" applyNumberFormat="1" applyFont="1" applyFill="1" applyBorder="1" applyAlignment="1">
      <alignment horizontal="center" vertical="center" wrapText="1"/>
    </xf>
    <xf numFmtId="0" fontId="14" fillId="0" borderId="3" xfId="1" applyNumberFormat="1" applyFont="1" applyFill="1" applyBorder="1" applyAlignment="1">
      <alignment horizontal="center" vertical="center" wrapText="1"/>
    </xf>
    <xf numFmtId="0" fontId="11" fillId="0" borderId="2" xfId="1" applyFont="1" applyBorder="1" applyAlignment="1">
      <alignment horizontal="center" vertical="center" wrapText="1"/>
    </xf>
    <xf numFmtId="0" fontId="14" fillId="0" borderId="2" xfId="1" applyNumberFormat="1" applyFont="1" applyFill="1" applyBorder="1" applyAlignment="1">
      <alignment horizontal="center" vertical="center" wrapText="1"/>
    </xf>
  </cellXfs>
  <cellStyles count="9">
    <cellStyle name="Millares [0] 2" xfId="2"/>
    <cellStyle name="Millares 2" xfId="5"/>
    <cellStyle name="Normal" xfId="0" builtinId="0"/>
    <cellStyle name="Normal 2" xfId="1"/>
    <cellStyle name="Normal 2 2" xfId="4"/>
    <cellStyle name="Normal 3" xfId="6"/>
    <cellStyle name="Normal 3 2" xfId="8"/>
    <cellStyle name="Porcentaje" xfId="7" builtinId="5"/>
    <cellStyle name="Porcentaje 2" xfId="3"/>
  </cellStyles>
  <dxfs count="0"/>
  <tableStyles count="0" defaultTableStyle="TableStyleMedium2" defaultPivotStyle="PivotStyleLight16"/>
  <colors>
    <mruColors>
      <color rgb="FFCCFFFF"/>
      <color rgb="FF99FFCC"/>
      <color rgb="FFFFFF99"/>
      <color rgb="FFC6E6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8"/>
  <sheetViews>
    <sheetView tabSelected="1" topLeftCell="A4" zoomScale="90" zoomScaleNormal="90" zoomScaleSheetLayoutView="70" workbookViewId="0">
      <selection activeCell="E9" sqref="E9:AF9"/>
    </sheetView>
  </sheetViews>
  <sheetFormatPr baseColWidth="10" defaultColWidth="10" defaultRowHeight="15"/>
  <cols>
    <col min="1" max="1" width="7.5" style="3" customWidth="1"/>
    <col min="2" max="2" width="53.19921875" style="4" customWidth="1"/>
    <col min="3" max="3" width="15.19921875" style="5" customWidth="1"/>
    <col min="4" max="4" width="15.3984375" style="3" customWidth="1"/>
    <col min="5" max="5" width="11" style="6" customWidth="1"/>
    <col min="6" max="6" width="10" style="6"/>
    <col min="7" max="7" width="11" style="6" customWidth="1"/>
    <col min="8" max="8" width="9.5" style="6" customWidth="1"/>
    <col min="9" max="10" width="10" style="6"/>
    <col min="11" max="11" width="10.296875" style="6" customWidth="1"/>
    <col min="12" max="12" width="9.796875" style="6" customWidth="1"/>
    <col min="13" max="14" width="10" style="6"/>
    <col min="15" max="15" width="9.796875" style="6" customWidth="1"/>
    <col min="16" max="16" width="11.09765625" style="6" customWidth="1"/>
    <col min="17" max="17" width="10.59765625" style="6" customWidth="1"/>
    <col min="18" max="18" width="10" style="6"/>
    <col min="19" max="19" width="10.69921875" style="6" customWidth="1"/>
    <col min="20" max="20" width="10.3984375" style="6" customWidth="1"/>
    <col min="21" max="22" width="10" style="6"/>
    <col min="23" max="23" width="10.59765625" style="4" customWidth="1"/>
    <col min="24" max="24" width="10" style="4" customWidth="1"/>
    <col min="25" max="26" width="10" style="4"/>
    <col min="27" max="27" width="16.59765625" style="4" customWidth="1"/>
    <col min="28" max="16384" width="10" style="4"/>
  </cols>
  <sheetData>
    <row r="1" spans="1:32" s="2" customFormat="1" ht="31.5" customHeight="1">
      <c r="A1" s="1"/>
      <c r="C1" s="1"/>
      <c r="D1" s="1"/>
    </row>
    <row r="2" spans="1:32" s="2" customFormat="1" ht="35.4">
      <c r="A2" s="38"/>
      <c r="B2" s="38"/>
      <c r="C2" s="38"/>
      <c r="D2" s="38"/>
    </row>
    <row r="3" spans="1:32" s="2" customFormat="1" ht="47.4" customHeight="1">
      <c r="A3" s="39" t="s">
        <v>0</v>
      </c>
      <c r="B3" s="39" t="s">
        <v>1</v>
      </c>
      <c r="C3" s="39" t="s">
        <v>2</v>
      </c>
      <c r="D3" s="40" t="s">
        <v>3</v>
      </c>
      <c r="E3" s="45" t="s">
        <v>19</v>
      </c>
      <c r="F3" s="45"/>
      <c r="G3" s="41" t="s">
        <v>20</v>
      </c>
      <c r="H3" s="41"/>
      <c r="I3" s="41"/>
      <c r="J3" s="42"/>
      <c r="K3" s="41" t="s">
        <v>21</v>
      </c>
      <c r="L3" s="41"/>
      <c r="M3" s="41"/>
      <c r="N3" s="42"/>
      <c r="O3" s="41" t="s">
        <v>22</v>
      </c>
      <c r="P3" s="41"/>
      <c r="Q3" s="41"/>
      <c r="R3" s="42"/>
      <c r="S3" s="41" t="s">
        <v>23</v>
      </c>
      <c r="T3" s="41"/>
      <c r="U3" s="41"/>
      <c r="V3" s="42"/>
      <c r="W3" s="41" t="s">
        <v>24</v>
      </c>
      <c r="X3" s="41"/>
      <c r="Y3" s="41"/>
      <c r="Z3" s="42"/>
      <c r="AA3" s="15" t="s">
        <v>4</v>
      </c>
      <c r="AB3" s="43" t="s">
        <v>5</v>
      </c>
      <c r="AC3" s="41"/>
      <c r="AD3" s="41"/>
      <c r="AE3" s="41"/>
      <c r="AF3" s="42"/>
    </row>
    <row r="4" spans="1:32" s="2" customFormat="1" ht="43.2" customHeight="1">
      <c r="A4" s="39"/>
      <c r="B4" s="39"/>
      <c r="C4" s="39"/>
      <c r="D4" s="40"/>
      <c r="E4" s="15" t="s">
        <v>25</v>
      </c>
      <c r="F4" s="15" t="s">
        <v>26</v>
      </c>
      <c r="G4" s="15" t="s">
        <v>6</v>
      </c>
      <c r="H4" s="15" t="s">
        <v>7</v>
      </c>
      <c r="I4" s="15" t="s">
        <v>8</v>
      </c>
      <c r="J4" s="15" t="s">
        <v>9</v>
      </c>
      <c r="K4" s="15" t="s">
        <v>6</v>
      </c>
      <c r="L4" s="15" t="s">
        <v>7</v>
      </c>
      <c r="M4" s="15" t="s">
        <v>8</v>
      </c>
      <c r="N4" s="15" t="s">
        <v>9</v>
      </c>
      <c r="O4" s="15" t="s">
        <v>6</v>
      </c>
      <c r="P4" s="15" t="s">
        <v>7</v>
      </c>
      <c r="Q4" s="15" t="s">
        <v>8</v>
      </c>
      <c r="R4" s="15" t="s">
        <v>9</v>
      </c>
      <c r="S4" s="15" t="s">
        <v>6</v>
      </c>
      <c r="T4" s="15" t="s">
        <v>7</v>
      </c>
      <c r="U4" s="15" t="s">
        <v>8</v>
      </c>
      <c r="V4" s="15" t="s">
        <v>9</v>
      </c>
      <c r="W4" s="15" t="s">
        <v>6</v>
      </c>
      <c r="X4" s="15" t="s">
        <v>7</v>
      </c>
      <c r="Y4" s="15" t="s">
        <v>8</v>
      </c>
      <c r="Z4" s="15" t="s">
        <v>9</v>
      </c>
      <c r="AA4" s="15">
        <v>2023</v>
      </c>
      <c r="AB4" s="15">
        <v>2024</v>
      </c>
      <c r="AC4" s="15">
        <v>2025</v>
      </c>
      <c r="AD4" s="15">
        <v>2026</v>
      </c>
      <c r="AE4" s="15">
        <v>2027</v>
      </c>
      <c r="AF4" s="15">
        <v>2028</v>
      </c>
    </row>
    <row r="5" spans="1:32" s="9" customFormat="1" ht="41.25" customHeight="1">
      <c r="A5" s="7">
        <v>1</v>
      </c>
      <c r="B5" s="13" t="s">
        <v>14</v>
      </c>
      <c r="C5" s="35" t="s">
        <v>12</v>
      </c>
      <c r="D5" s="8" t="s">
        <v>10</v>
      </c>
      <c r="E5" s="19">
        <v>43374.413620800005</v>
      </c>
      <c r="F5" s="19">
        <v>22163.37539184</v>
      </c>
      <c r="G5" s="19">
        <f>E5*1.01</f>
        <v>43808.157757008004</v>
      </c>
      <c r="H5" s="19">
        <f>F5*1.01</f>
        <v>22385.009145758399</v>
      </c>
      <c r="I5" s="23">
        <f>G5/$G$10</f>
        <v>0.94010925742299889</v>
      </c>
      <c r="J5" s="23">
        <f>H5/$H$10</f>
        <v>0.65075345585323208</v>
      </c>
      <c r="K5" s="19">
        <f>G5*1.01</f>
        <v>44246.239334578087</v>
      </c>
      <c r="L5" s="19">
        <f>H5*1.01</f>
        <v>22608.859237215984</v>
      </c>
      <c r="M5" s="23">
        <f>K5/$K$10</f>
        <v>0.93983060815062913</v>
      </c>
      <c r="N5" s="23">
        <f>L5/$L$10</f>
        <v>0.64963028193768835</v>
      </c>
      <c r="O5" s="24">
        <f>K5*1.01</f>
        <v>44688.701727923872</v>
      </c>
      <c r="P5" s="24">
        <f>L5*1.01</f>
        <v>22834.947829588145</v>
      </c>
      <c r="Q5" s="23">
        <f>O5/$O$10</f>
        <v>0.93955074578931341</v>
      </c>
      <c r="R5" s="23">
        <f>P5/$P$10</f>
        <v>0.64850544693469647</v>
      </c>
      <c r="S5" s="19">
        <f>O5*1.01</f>
        <v>45135.588745203109</v>
      </c>
      <c r="T5" s="19">
        <f>P5*1.01</f>
        <v>23063.297307884026</v>
      </c>
      <c r="U5" s="23">
        <f>S5/$S$10</f>
        <v>0.93926966583484583</v>
      </c>
      <c r="V5" s="23">
        <f>T5/$T$10</f>
        <v>0.64737896090238822</v>
      </c>
      <c r="W5" s="19">
        <f>S5*1.01</f>
        <v>45586.944632655141</v>
      </c>
      <c r="X5" s="19">
        <f>T5*1.01</f>
        <v>23293.930280962868</v>
      </c>
      <c r="Y5" s="23">
        <f>W5/$W$10</f>
        <v>0.93898736377356451</v>
      </c>
      <c r="Z5" s="23">
        <f>X5/$X$10</f>
        <v>0.64625083396876559</v>
      </c>
      <c r="AA5" s="25">
        <v>2</v>
      </c>
      <c r="AB5" s="16"/>
      <c r="AC5" s="16"/>
      <c r="AD5" s="16"/>
      <c r="AE5" s="16"/>
      <c r="AF5" s="16"/>
    </row>
    <row r="6" spans="1:32" s="9" customFormat="1" ht="24" customHeight="1">
      <c r="A6" s="11">
        <v>2</v>
      </c>
      <c r="B6" s="12" t="s">
        <v>15</v>
      </c>
      <c r="C6" s="36"/>
      <c r="D6" s="8"/>
      <c r="E6" s="19">
        <v>16.5564</v>
      </c>
      <c r="F6" s="19">
        <v>8.2782</v>
      </c>
      <c r="G6" s="19">
        <f>E6*1.015</f>
        <v>16.804745999999998</v>
      </c>
      <c r="H6" s="19">
        <f>F6*1.015</f>
        <v>8.402372999999999</v>
      </c>
      <c r="I6" s="23">
        <f t="shared" ref="I6:I9" si="0">G6/$G$10</f>
        <v>3.6062455241489468E-4</v>
      </c>
      <c r="J6" s="23">
        <f t="shared" ref="J6:J9" si="1">H6/$H$10</f>
        <v>2.4426495569040063E-4</v>
      </c>
      <c r="K6" s="19">
        <f>G6*1.015</f>
        <v>17.056817189999997</v>
      </c>
      <c r="L6" s="19">
        <f>H6*1.015</f>
        <v>8.5284085949999984</v>
      </c>
      <c r="M6" s="23">
        <f t="shared" ref="M6:M9" si="2">K6/$K$10</f>
        <v>3.6230240386246967E-4</v>
      </c>
      <c r="N6" s="23">
        <f t="shared" ref="N6:N9" si="3">L6/$L$10</f>
        <v>2.4505050971036421E-4</v>
      </c>
      <c r="O6" s="24">
        <f>K6*1.015</f>
        <v>17.312669447849995</v>
      </c>
      <c r="P6" s="24">
        <f>L6*1.015</f>
        <v>8.6563347239249975</v>
      </c>
      <c r="Q6" s="23">
        <f t="shared" ref="Q6:Q9" si="4">O6/$O$10</f>
        <v>3.6398755977212429E-4</v>
      </c>
      <c r="R6" s="23">
        <f t="shared" ref="R6:R9" si="5">P6/$P$10</f>
        <v>2.4583722550403401E-4</v>
      </c>
      <c r="S6" s="19">
        <f>O6*1.015</f>
        <v>17.572359489567742</v>
      </c>
      <c r="T6" s="19">
        <f>P6*1.015</f>
        <v>8.7861797447838708</v>
      </c>
      <c r="U6" s="23">
        <f t="shared" ref="U6:U9" si="6">S6/$S$10</f>
        <v>3.6568004726536774E-4</v>
      </c>
      <c r="V6" s="23">
        <f t="shared" ref="V6:V9" si="7">T6/$T$10</f>
        <v>2.4662509603669698E-4</v>
      </c>
      <c r="W6" s="19">
        <f>S6*1.015</f>
        <v>17.835944881911256</v>
      </c>
      <c r="X6" s="19">
        <f>T6*1.015</f>
        <v>8.9179724409556282</v>
      </c>
      <c r="Y6" s="23">
        <f t="shared" ref="Y6:Y9" si="8">W6/$W$10</f>
        <v>3.6737989352064645E-4</v>
      </c>
      <c r="Z6" s="23">
        <f t="shared" ref="Z6:Z9" si="9">X6/$X$10</f>
        <v>2.4741411422477292E-4</v>
      </c>
      <c r="AA6" s="25">
        <v>1</v>
      </c>
      <c r="AB6" s="16"/>
      <c r="AC6" s="16"/>
      <c r="AD6" s="16"/>
      <c r="AE6" s="16"/>
      <c r="AF6" s="16"/>
    </row>
    <row r="7" spans="1:32" s="9" customFormat="1" ht="24" customHeight="1">
      <c r="A7" s="11">
        <v>3</v>
      </c>
      <c r="B7" s="31" t="s">
        <v>16</v>
      </c>
      <c r="C7" s="36"/>
      <c r="D7" s="8"/>
      <c r="E7" s="19">
        <v>1414.8832697999999</v>
      </c>
      <c r="F7" s="19">
        <v>11358.675900000002</v>
      </c>
      <c r="G7" s="19">
        <f t="shared" ref="G7:G8" si="10">E7*1.015</f>
        <v>1436.1065188469997</v>
      </c>
      <c r="H7" s="19">
        <f t="shared" ref="H7:H8" si="11">F7*1.015</f>
        <v>11529.056038500001</v>
      </c>
      <c r="I7" s="23">
        <f t="shared" si="0"/>
        <v>3.0818393243153563E-2</v>
      </c>
      <c r="J7" s="23">
        <f t="shared" si="1"/>
        <v>0.3351605983686215</v>
      </c>
      <c r="K7" s="19">
        <f t="shared" ref="K7:K9" si="12">G7*1.015</f>
        <v>1457.6481166297046</v>
      </c>
      <c r="L7" s="19">
        <f t="shared" ref="L7:L9" si="13">H7*1.015</f>
        <v>11701.991879077499</v>
      </c>
      <c r="M7" s="23">
        <f t="shared" si="2"/>
        <v>3.096177972465821E-2</v>
      </c>
      <c r="N7" s="23">
        <f t="shared" si="3"/>
        <v>0.33623847200234719</v>
      </c>
      <c r="O7" s="24">
        <f t="shared" ref="O7:O9" si="14">K7*1.015</f>
        <v>1479.51283837915</v>
      </c>
      <c r="P7" s="24">
        <f t="shared" ref="P7:P9" si="15">L7*1.015</f>
        <v>11877.521757263661</v>
      </c>
      <c r="Q7" s="23">
        <f t="shared" si="4"/>
        <v>3.1105790433723881E-2</v>
      </c>
      <c r="R7" s="23">
        <f t="shared" si="5"/>
        <v>0.33731793972790425</v>
      </c>
      <c r="S7" s="19">
        <f t="shared" ref="S7:S9" si="16">O7*1.015</f>
        <v>1501.7055309548371</v>
      </c>
      <c r="T7" s="19">
        <f t="shared" ref="T7:T9" si="17">P7*1.015</f>
        <v>12055.684583622615</v>
      </c>
      <c r="U7" s="23">
        <f t="shared" si="6"/>
        <v>3.1250427688111065E-2</v>
      </c>
      <c r="V7" s="23">
        <f t="shared" si="7"/>
        <v>0.3383989918928289</v>
      </c>
      <c r="W7" s="19">
        <f t="shared" ref="W7:W9" si="18">S7*1.015</f>
        <v>1524.2311139191595</v>
      </c>
      <c r="X7" s="19">
        <f t="shared" ref="X7:X9" si="19">T7*1.015</f>
        <v>12236.519852376952</v>
      </c>
      <c r="Y7" s="23">
        <f t="shared" si="8"/>
        <v>3.1395693810445997E-2</v>
      </c>
      <c r="Z7" s="23">
        <f t="shared" si="9"/>
        <v>0.33948161877760574</v>
      </c>
      <c r="AA7" s="25">
        <v>1</v>
      </c>
      <c r="AB7" s="16"/>
      <c r="AC7" s="16"/>
      <c r="AD7" s="16"/>
      <c r="AE7" s="16"/>
      <c r="AF7" s="16"/>
    </row>
    <row r="8" spans="1:32" s="9" customFormat="1" ht="38.4" customHeight="1">
      <c r="A8" s="11">
        <v>4</v>
      </c>
      <c r="B8" s="12" t="s">
        <v>17</v>
      </c>
      <c r="C8" s="36"/>
      <c r="D8" s="8"/>
      <c r="E8" s="19">
        <v>1318.1653799999999</v>
      </c>
      <c r="F8" s="19">
        <v>469.0979999999999</v>
      </c>
      <c r="G8" s="19">
        <f t="shared" si="10"/>
        <v>1337.9378606999999</v>
      </c>
      <c r="H8" s="19">
        <f t="shared" si="11"/>
        <v>476.13446999999985</v>
      </c>
      <c r="I8" s="23">
        <f t="shared" si="0"/>
        <v>2.8711724781432534E-2</v>
      </c>
      <c r="J8" s="23">
        <f t="shared" si="1"/>
        <v>1.3841680822456034E-2</v>
      </c>
      <c r="K8" s="19">
        <f t="shared" si="12"/>
        <v>1358.0069286104997</v>
      </c>
      <c r="L8" s="19">
        <f t="shared" si="13"/>
        <v>483.27648704999979</v>
      </c>
      <c r="M8" s="23">
        <f t="shared" si="2"/>
        <v>2.8845309720850292E-2</v>
      </c>
      <c r="N8" s="23">
        <f t="shared" si="3"/>
        <v>1.388619555025397E-2</v>
      </c>
      <c r="O8" s="24">
        <f t="shared" si="14"/>
        <v>1378.377032539657</v>
      </c>
      <c r="P8" s="24">
        <f t="shared" si="15"/>
        <v>490.52563435574973</v>
      </c>
      <c r="Q8" s="23">
        <f t="shared" si="4"/>
        <v>2.8979476217190624E-2</v>
      </c>
      <c r="R8" s="23">
        <f t="shared" si="5"/>
        <v>1.3930776111895258E-2</v>
      </c>
      <c r="S8" s="19">
        <f t="shared" si="16"/>
        <v>1399.0526880277516</v>
      </c>
      <c r="T8" s="19">
        <f t="shared" si="17"/>
        <v>497.88351887108593</v>
      </c>
      <c r="U8" s="23">
        <f t="shared" si="6"/>
        <v>2.9114226429777696E-2</v>
      </c>
      <c r="V8" s="23">
        <f t="shared" si="7"/>
        <v>1.3975422108746159E-2</v>
      </c>
      <c r="W8" s="19">
        <f t="shared" si="18"/>
        <v>1420.0384783481677</v>
      </c>
      <c r="X8" s="19">
        <f t="shared" si="19"/>
        <v>505.35177165415217</v>
      </c>
      <c r="Y8" s="23">
        <f t="shared" si="8"/>
        <v>2.9249562522468801E-2</v>
      </c>
      <c r="Z8" s="23">
        <f t="shared" si="9"/>
        <v>1.4020133139403795E-2</v>
      </c>
      <c r="AA8" s="25">
        <v>1</v>
      </c>
      <c r="AB8" s="16"/>
      <c r="AC8" s="16"/>
      <c r="AD8" s="16"/>
      <c r="AE8" s="16"/>
      <c r="AF8" s="16"/>
    </row>
    <row r="9" spans="1:32" s="9" customFormat="1" ht="24" customHeight="1">
      <c r="A9" s="11">
        <v>5</v>
      </c>
      <c r="B9" s="12" t="s">
        <v>18</v>
      </c>
      <c r="C9" s="37"/>
      <c r="D9" s="8"/>
      <c r="E9" s="19"/>
      <c r="F9" s="19"/>
      <c r="G9" s="19"/>
      <c r="H9" s="19"/>
      <c r="I9" s="23"/>
      <c r="J9" s="23"/>
      <c r="K9" s="19"/>
      <c r="L9" s="19"/>
      <c r="M9" s="23"/>
      <c r="N9" s="23"/>
      <c r="O9" s="24"/>
      <c r="P9" s="24"/>
      <c r="Q9" s="23"/>
      <c r="R9" s="23"/>
      <c r="S9" s="19"/>
      <c r="T9" s="19"/>
      <c r="U9" s="23"/>
      <c r="V9" s="23"/>
      <c r="W9" s="19"/>
      <c r="X9" s="19"/>
      <c r="Y9" s="23"/>
      <c r="Z9" s="23"/>
      <c r="AA9" s="25"/>
      <c r="AB9" s="16"/>
      <c r="AC9" s="16"/>
      <c r="AD9" s="16"/>
      <c r="AE9" s="16"/>
      <c r="AF9" s="16"/>
    </row>
    <row r="10" spans="1:32" s="10" customFormat="1" ht="48" customHeight="1">
      <c r="A10" s="33" t="s">
        <v>13</v>
      </c>
      <c r="B10" s="34"/>
      <c r="C10" s="21" t="s">
        <v>11</v>
      </c>
      <c r="D10" s="14">
        <f>COUNTA(D5:D6)</f>
        <v>1</v>
      </c>
      <c r="E10" s="20">
        <f>SUM(E5:E9)</f>
        <v>46124.018670600002</v>
      </c>
      <c r="F10" s="20">
        <f>SUM(F5:F9)</f>
        <v>33999.427491840004</v>
      </c>
      <c r="G10" s="20">
        <f t="shared" ref="G10:H10" si="20">SUM(G5:G9)</f>
        <v>46599.006882555012</v>
      </c>
      <c r="H10" s="20">
        <f t="shared" si="20"/>
        <v>34398.602027258399</v>
      </c>
      <c r="I10" s="22">
        <f t="shared" ref="I10:AA10" si="21">SUM(I5:I9)</f>
        <v>1</v>
      </c>
      <c r="J10" s="22">
        <f t="shared" si="21"/>
        <v>1</v>
      </c>
      <c r="K10" s="20">
        <f t="shared" si="21"/>
        <v>47078.951197008289</v>
      </c>
      <c r="L10" s="20">
        <f t="shared" si="21"/>
        <v>34802.656011938489</v>
      </c>
      <c r="M10" s="22">
        <f t="shared" si="21"/>
        <v>1</v>
      </c>
      <c r="N10" s="22">
        <f t="shared" si="21"/>
        <v>0.99999999999999989</v>
      </c>
      <c r="O10" s="20">
        <f t="shared" si="21"/>
        <v>47563.904268290527</v>
      </c>
      <c r="P10" s="20">
        <f t="shared" si="21"/>
        <v>35211.651555931479</v>
      </c>
      <c r="Q10" s="22">
        <f t="shared" si="21"/>
        <v>1</v>
      </c>
      <c r="R10" s="22">
        <f t="shared" si="21"/>
        <v>1</v>
      </c>
      <c r="S10" s="20">
        <f t="shared" si="21"/>
        <v>48053.919323675269</v>
      </c>
      <c r="T10" s="20">
        <f t="shared" si="21"/>
        <v>35625.651590122514</v>
      </c>
      <c r="U10" s="22">
        <f t="shared" si="21"/>
        <v>0.99999999999999989</v>
      </c>
      <c r="V10" s="22">
        <f t="shared" si="21"/>
        <v>0.99999999999999989</v>
      </c>
      <c r="W10" s="20">
        <f t="shared" si="21"/>
        <v>48549.050169804381</v>
      </c>
      <c r="X10" s="20">
        <f t="shared" si="21"/>
        <v>36044.719877434931</v>
      </c>
      <c r="Y10" s="22">
        <f t="shared" si="21"/>
        <v>1</v>
      </c>
      <c r="Z10" s="22">
        <f t="shared" si="21"/>
        <v>0.99999999999999989</v>
      </c>
      <c r="AA10" s="14">
        <f t="shared" si="21"/>
        <v>5</v>
      </c>
      <c r="AB10" s="14"/>
      <c r="AC10" s="14"/>
      <c r="AD10" s="14"/>
      <c r="AE10" s="14"/>
      <c r="AF10" s="14"/>
    </row>
    <row r="11" spans="1:32" s="30" customFormat="1" ht="48" customHeight="1">
      <c r="A11" s="26"/>
      <c r="B11" s="26"/>
      <c r="C11" s="27"/>
      <c r="D11" s="26"/>
      <c r="E11" s="28"/>
      <c r="F11" s="28"/>
      <c r="G11" s="28"/>
      <c r="H11" s="28"/>
      <c r="J11" s="29"/>
      <c r="K11" s="28"/>
      <c r="L11" s="28"/>
      <c r="M11" s="29"/>
      <c r="N11" s="29"/>
      <c r="O11" s="28"/>
      <c r="P11" s="28"/>
      <c r="Q11" s="29"/>
      <c r="R11" s="29"/>
      <c r="S11" s="28"/>
      <c r="T11" s="28"/>
      <c r="U11" s="29"/>
      <c r="V11" s="29"/>
      <c r="W11" s="28"/>
      <c r="X11" s="28"/>
      <c r="Y11" s="29"/>
      <c r="Z11" s="29"/>
      <c r="AA11" s="26"/>
      <c r="AB11" s="26"/>
      <c r="AC11" s="26"/>
      <c r="AD11" s="26"/>
      <c r="AE11" s="26"/>
      <c r="AF11" s="26"/>
    </row>
    <row r="12" spans="1:32" s="2" customFormat="1" ht="40.799999999999997" customHeight="1">
      <c r="A12" s="1"/>
      <c r="D12" s="1"/>
      <c r="G12" s="29"/>
    </row>
    <row r="13" spans="1:32" ht="46.2" customHeight="1">
      <c r="A13" s="32" t="s">
        <v>29</v>
      </c>
      <c r="B13" s="32"/>
      <c r="C13" s="32"/>
      <c r="D13" s="44" t="s">
        <v>28</v>
      </c>
      <c r="E13" s="44"/>
      <c r="F13" s="17">
        <v>0.01</v>
      </c>
    </row>
    <row r="14" spans="1:32" ht="47.4" customHeight="1">
      <c r="A14" s="32"/>
      <c r="B14" s="32"/>
      <c r="C14" s="32"/>
      <c r="D14" s="44" t="s">
        <v>27</v>
      </c>
      <c r="E14" s="44"/>
      <c r="F14" s="18">
        <v>1.4999999999999999E-2</v>
      </c>
    </row>
    <row r="15" spans="1:32" ht="27.6" customHeight="1">
      <c r="A15" s="32"/>
      <c r="B15" s="32"/>
      <c r="C15" s="32"/>
    </row>
    <row r="16" spans="1:32">
      <c r="A16" s="32"/>
      <c r="B16" s="32"/>
      <c r="C16" s="32"/>
    </row>
    <row r="17" spans="1:3">
      <c r="A17" s="32"/>
      <c r="B17" s="32"/>
      <c r="C17" s="32"/>
    </row>
    <row r="18" spans="1:3">
      <c r="A18" s="32"/>
      <c r="B18" s="32"/>
      <c r="C18" s="32"/>
    </row>
  </sheetData>
  <mergeCells count="17">
    <mergeCell ref="W3:Z3"/>
    <mergeCell ref="AB3:AF3"/>
    <mergeCell ref="D13:E13"/>
    <mergeCell ref="D14:E14"/>
    <mergeCell ref="E3:F3"/>
    <mergeCell ref="G3:J3"/>
    <mergeCell ref="K3:N3"/>
    <mergeCell ref="O3:R3"/>
    <mergeCell ref="S3:V3"/>
    <mergeCell ref="A13:C18"/>
    <mergeCell ref="A10:B10"/>
    <mergeCell ref="C5:C9"/>
    <mergeCell ref="A2:D2"/>
    <mergeCell ref="A3:A4"/>
    <mergeCell ref="B3:B4"/>
    <mergeCell ref="C3:C4"/>
    <mergeCell ref="D3:D4"/>
  </mergeCells>
  <pageMargins left="0.7" right="0.7" top="0.75" bottom="0.75" header="0.3" footer="0.3"/>
  <pageSetup scale="1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6"/>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22" sqref="K22"/>
    </sheetView>
  </sheetViews>
  <sheetFormatPr baseColWidth="10" defaultRowHeight="15.6"/>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CARGAS-Q EL HOBO 2024-2028</vt:lpstr>
      <vt:lpstr>Hoja2</vt:lpstr>
      <vt:lpstr>Hoja1</vt:lpstr>
      <vt:lpstr>'CARGAS-Q EL HOBO 2024-2028'!Área_de_impresión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REINALDO SEGURO</dc:creator>
  <cp:lastModifiedBy>CAM</cp:lastModifiedBy>
  <dcterms:created xsi:type="dcterms:W3CDTF">2018-09-27T07:22:44Z</dcterms:created>
  <dcterms:modified xsi:type="dcterms:W3CDTF">2023-09-01T20:28:49Z</dcterms:modified>
</cp:coreProperties>
</file>