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METAS_CAM_2019-2023\TASA RETRIBUTIVA\Acuerdo No. 4\Proyecciones Carga DBO_SST_Meta Propuesta\"/>
    </mc:Choice>
  </mc:AlternateContent>
  <bookViews>
    <workbookView xWindow="0" yWindow="0" windowWidth="20496" windowHeight="7752" tabRatio="722"/>
  </bookViews>
  <sheets>
    <sheet name="CARGAS-QDA-LA-CHORRER-2024-2028" sheetId="2" r:id="rId1"/>
  </sheets>
  <definedNames>
    <definedName name="_xlnm.Print_Area" localSheetId="0">'CARGAS-QDA-LA-CHORRER-2024-2028'!$A$1:$D$9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9" i="2" l="1"/>
  <c r="L7" i="2"/>
  <c r="P7" i="2" s="1"/>
  <c r="T7" i="2" s="1"/>
  <c r="X7" i="2" s="1"/>
  <c r="H7" i="2"/>
  <c r="G7" i="2"/>
  <c r="K7" i="2" s="1"/>
  <c r="F9" i="2"/>
  <c r="E9" i="2"/>
  <c r="K9" i="2" l="1"/>
  <c r="M7" i="2" s="1"/>
  <c r="O7" i="2"/>
  <c r="S7" i="2" s="1"/>
  <c r="W7" i="2" s="1"/>
  <c r="G9" i="2"/>
  <c r="I5" i="2" s="1"/>
  <c r="M8" i="2"/>
  <c r="M6" i="2"/>
  <c r="M5" i="2"/>
  <c r="L9" i="2"/>
  <c r="N6" i="2" s="1"/>
  <c r="O9" i="2"/>
  <c r="P9" i="2"/>
  <c r="H9" i="2"/>
  <c r="J6" i="2" s="1"/>
  <c r="I8" i="2"/>
  <c r="J5" i="2"/>
  <c r="J8" i="2"/>
  <c r="J7" i="2"/>
  <c r="I6" i="2"/>
  <c r="I7" i="2" l="1"/>
  <c r="I9" i="2" s="1"/>
  <c r="Q5" i="2"/>
  <c r="Q8" i="2"/>
  <c r="Q7" i="2"/>
  <c r="R7" i="2"/>
  <c r="R5" i="2"/>
  <c r="R8" i="2"/>
  <c r="M9" i="2"/>
  <c r="T9" i="2"/>
  <c r="N5" i="2"/>
  <c r="N8" i="2"/>
  <c r="N7" i="2"/>
  <c r="Q6" i="2"/>
  <c r="R6" i="2"/>
  <c r="J9" i="2"/>
  <c r="R9" i="2" l="1"/>
  <c r="N9" i="2"/>
  <c r="Q9" i="2"/>
  <c r="V7" i="2"/>
  <c r="V8" i="2"/>
  <c r="V5" i="2"/>
  <c r="S9" i="2"/>
  <c r="V6" i="2"/>
  <c r="X9" i="2"/>
  <c r="Z6" i="2" s="1"/>
  <c r="V9" i="2" l="1"/>
  <c r="U7" i="2"/>
  <c r="U8" i="2"/>
  <c r="U5" i="2"/>
  <c r="W9" i="2"/>
  <c r="U6" i="2"/>
  <c r="Z7" i="2"/>
  <c r="Z8" i="2"/>
  <c r="Z5" i="2"/>
  <c r="U9" i="2" l="1"/>
  <c r="Z9" i="2"/>
  <c r="Y8" i="2"/>
  <c r="Y7" i="2"/>
  <c r="Y5" i="2"/>
  <c r="Y6" i="2"/>
  <c r="Y9" i="2" l="1"/>
</calcChain>
</file>

<file path=xl/sharedStrings.xml><?xml version="1.0" encoding="utf-8"?>
<sst xmlns="http://schemas.openxmlformats.org/spreadsheetml/2006/main" count="45" uniqueCount="29">
  <si>
    <t>N°</t>
  </si>
  <si>
    <t>USUARIO</t>
  </si>
  <si>
    <t>MUNICIPIO</t>
  </si>
  <si>
    <t>USUARIOS CON PSMV</t>
  </si>
  <si>
    <t xml:space="preserve">NUMERO DE VERTIMIENTOS </t>
  </si>
  <si>
    <t>REDUCCIÓN DE VERTIMIENTOS</t>
  </si>
  <si>
    <t>Cm
DBO5 (kg/año)</t>
  </si>
  <si>
    <t>Cm
SST (kg/año)</t>
  </si>
  <si>
    <t>% PONDERADO DBO5</t>
  </si>
  <si>
    <t>% PONDERADO SST</t>
  </si>
  <si>
    <t>SUBTOTAL USUARIOS</t>
  </si>
  <si>
    <t>ISNOS</t>
  </si>
  <si>
    <t>QUEBRADA LA CHORRERA</t>
  </si>
  <si>
    <t>X</t>
  </si>
  <si>
    <t>Carga contaminante Línea Base Kg- año</t>
  </si>
  <si>
    <t>PROYECCIÓN DE CARGA A VERTER EN EL AÑO 2024</t>
  </si>
  <si>
    <t>PROYECCIÓN DE CARGA A VERTER EN EL AÑO 2025</t>
  </si>
  <si>
    <t>PROYECCIÓN DE CARGA A VERTER EN EL AÑO 2026</t>
  </si>
  <si>
    <t>PROYECCIÓN DE CARGA A VERTER EN EL AÑO 2027</t>
  </si>
  <si>
    <t>PROYECCIÓN DE CARGA A VERTER EN EL AÑO 2028</t>
  </si>
  <si>
    <t xml:space="preserve">
DBO5 (kg/año)</t>
  </si>
  <si>
    <t xml:space="preserve">
SST (kg/año)</t>
  </si>
  <si>
    <t>Empresa de servicios Públicos AGUAS Y ASEO DEL MACIZO S.A E.S.P - Isnos</t>
  </si>
  <si>
    <t xml:space="preserve"> PBA - FRIGORIFICO SURCOLOMBIANO - CARLOS BERNARDO TOVAR</t>
  </si>
  <si>
    <t>E.S.E. HOSPITAL SAN JOSE</t>
  </si>
  <si>
    <t xml:space="preserve">Carga proyectada de nuevos usuarios u otros vertedores  </t>
  </si>
  <si>
    <t xml:space="preserve">Variación Índice Producción Industrial junio 2023 </t>
  </si>
  <si>
    <t>Promedio Tasa Crecimiento Prestador ISNOS</t>
  </si>
  <si>
    <r>
      <t xml:space="preserve">En este tramo, se traen las cargas contaminantes estimadas por el reciente PORH para el alcantarillado del municipio de Isnos. Tambien se indican los vertimientos identificados, los cuales deben ser revisados por el Prestador, al igual que la meta de reducción de vertimientos. No hay reducción de carga en el tramo.
</t>
    </r>
    <r>
      <rPr>
        <sz val="12"/>
        <color rgb="FFFF0000"/>
        <rFont val="Calibri "/>
      </rPr>
      <t xml:space="preserve">
</t>
    </r>
    <r>
      <rPr>
        <sz val="12"/>
        <rFont val="Calibri "/>
      </rPr>
      <t>En relación con el Usuario Frigorífico, para 2023 no se cumple norma de vertimientos en DBO5 y SST por lo cual la carga contaminante se ajusta a partir del 2024 cumpliendo norma, el PV no define Q; se proyecta con el Caudal indicado en el permiso  0.91 l/seg  y Límite Máximo Permisble de 631 de 2015 para todo el quinquenio.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</si>
</sst>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_ * #,##0.00_ ;_ * \-#,##0.00_ ;_ * &quot;-&quot;??_ ;_ @_ "/>
    <numFmt numFmtId="165" formatCode="0.0%"/>
  </numFmts>
  <fonts count="17">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b/>
      <sz val="28"/>
      <color rgb="FF000099"/>
      <name val="Arial"/>
      <family val="2"/>
    </font>
    <font>
      <b/>
      <sz val="14"/>
      <color rgb="FF000066"/>
      <name val="Arial"/>
      <family val="2"/>
    </font>
    <font>
      <sz val="10"/>
      <name val="Arial"/>
      <family val="2"/>
    </font>
    <font>
      <sz val="12"/>
      <color theme="1"/>
      <name val="Calibri "/>
    </font>
    <font>
      <b/>
      <sz val="16"/>
      <color rgb="FF000099"/>
      <name val="Arial"/>
      <family val="2"/>
    </font>
    <font>
      <b/>
      <sz val="14"/>
      <color rgb="FF000099"/>
      <name val="Arial"/>
      <family val="2"/>
    </font>
    <font>
      <b/>
      <sz val="11"/>
      <color rgb="FF000066"/>
      <name val="Arial"/>
      <family val="2"/>
    </font>
    <font>
      <sz val="11"/>
      <name val="Arial"/>
      <family val="2"/>
    </font>
    <font>
      <sz val="14"/>
      <color theme="1"/>
      <name val="Calibri "/>
    </font>
    <font>
      <sz val="11"/>
      <color theme="1"/>
      <name val="Arial"/>
      <family val="2"/>
    </font>
    <font>
      <b/>
      <sz val="11"/>
      <color theme="1"/>
      <name val="Arial"/>
      <family val="2"/>
    </font>
    <font>
      <sz val="12"/>
      <color rgb="FFFF0000"/>
      <name val="Calibri "/>
    </font>
    <font>
      <sz val="12"/>
      <name val="Calibri "/>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C0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9">
    <xf numFmtId="0" fontId="0" fillId="0" borderId="0"/>
    <xf numFmtId="0" fontId="2" fillId="0" borderId="0"/>
    <xf numFmtId="41" fontId="2" fillId="0" borderId="0" applyFont="0" applyFill="0" applyBorder="0" applyAlignment="0" applyProtection="0"/>
    <xf numFmtId="9" fontId="2" fillId="0" borderId="0" applyFont="0" applyFill="0" applyBorder="0" applyAlignment="0" applyProtection="0"/>
    <xf numFmtId="0" fontId="6" fillId="0" borderId="0"/>
    <xf numFmtId="164" fontId="6" fillId="0" borderId="0" applyFont="0" applyFill="0" applyBorder="0" applyAlignment="0" applyProtection="0"/>
    <xf numFmtId="0" fontId="6" fillId="0" borderId="0"/>
    <xf numFmtId="9" fontId="1" fillId="0" borderId="0" applyFont="0" applyFill="0" applyBorder="0" applyAlignment="0" applyProtection="0"/>
    <xf numFmtId="0" fontId="6" fillId="0" borderId="0"/>
  </cellStyleXfs>
  <cellXfs count="44">
    <xf numFmtId="0" fontId="0" fillId="0" borderId="0" xfId="0"/>
    <xf numFmtId="0" fontId="3" fillId="0" borderId="0" xfId="1" applyNumberFormat="1" applyFont="1" applyFill="1" applyBorder="1" applyAlignment="1">
      <alignment horizontal="center" vertical="center"/>
    </xf>
    <xf numFmtId="0" fontId="3" fillId="0" borderId="0" xfId="1" applyNumberFormat="1" applyFont="1" applyFill="1" applyBorder="1" applyAlignment="1">
      <alignment vertical="center"/>
    </xf>
    <xf numFmtId="0" fontId="7" fillId="0" borderId="0" xfId="1" applyFont="1" applyAlignment="1">
      <alignment horizontal="center" vertical="center"/>
    </xf>
    <xf numFmtId="0" fontId="7" fillId="0" borderId="0" xfId="1" applyFont="1" applyAlignment="1">
      <alignment vertical="center"/>
    </xf>
    <xf numFmtId="0" fontId="7" fillId="3" borderId="0" xfId="1" applyFont="1" applyFill="1" applyAlignment="1">
      <alignment horizontal="center" vertical="center"/>
    </xf>
    <xf numFmtId="0" fontId="8" fillId="2" borderId="2" xfId="1" applyNumberFormat="1" applyFont="1" applyFill="1" applyBorder="1" applyAlignment="1">
      <alignment horizontal="center" vertical="center"/>
    </xf>
    <xf numFmtId="0" fontId="10" fillId="0" borderId="2" xfId="1" applyNumberFormat="1" applyFont="1" applyFill="1" applyBorder="1" applyAlignment="1">
      <alignment horizontal="center" vertical="center" wrapText="1"/>
    </xf>
    <xf numFmtId="0" fontId="11" fillId="0" borderId="2" xfId="8" applyFont="1" applyFill="1" applyBorder="1" applyAlignment="1">
      <alignment horizontal="left" vertical="center" wrapText="1"/>
    </xf>
    <xf numFmtId="0" fontId="9" fillId="2" borderId="2" xfId="1" applyNumberFormat="1" applyFont="1" applyFill="1" applyBorder="1" applyAlignment="1">
      <alignment horizontal="center" vertical="center" wrapText="1"/>
    </xf>
    <xf numFmtId="41" fontId="9" fillId="2" borderId="2" xfId="1" applyNumberFormat="1" applyFont="1" applyFill="1" applyBorder="1" applyAlignment="1">
      <alignment vertical="center"/>
    </xf>
    <xf numFmtId="0" fontId="9" fillId="2" borderId="2" xfId="1" applyNumberFormat="1" applyFont="1" applyFill="1" applyBorder="1" applyAlignment="1">
      <alignment vertical="center"/>
    </xf>
    <xf numFmtId="0" fontId="9" fillId="2" borderId="0" xfId="1" applyNumberFormat="1" applyFont="1" applyFill="1" applyBorder="1" applyAlignment="1">
      <alignment vertical="center"/>
    </xf>
    <xf numFmtId="9" fontId="9" fillId="2" borderId="2" xfId="1" applyNumberFormat="1" applyFont="1" applyFill="1" applyBorder="1" applyAlignment="1">
      <alignment vertical="center"/>
    </xf>
    <xf numFmtId="9" fontId="9" fillId="2" borderId="2" xfId="7" applyFont="1" applyFill="1" applyBorder="1" applyAlignment="1">
      <alignment vertical="center"/>
    </xf>
    <xf numFmtId="9" fontId="9" fillId="2" borderId="2" xfId="7" applyFont="1" applyFill="1" applyBorder="1" applyAlignment="1">
      <alignment horizontal="center" vertical="center"/>
    </xf>
    <xf numFmtId="0" fontId="10" fillId="0" borderId="2" xfId="1" applyNumberFormat="1" applyFont="1" applyFill="1" applyBorder="1" applyAlignment="1">
      <alignment horizontal="center" vertical="center"/>
    </xf>
    <xf numFmtId="0" fontId="11" fillId="0" borderId="7" xfId="8" applyFont="1" applyFill="1" applyBorder="1" applyAlignment="1">
      <alignment horizontal="left" vertical="center" wrapText="1"/>
    </xf>
    <xf numFmtId="41" fontId="13" fillId="0" borderId="2" xfId="2" applyFont="1" applyFill="1" applyBorder="1" applyAlignment="1">
      <alignment vertical="center"/>
    </xf>
    <xf numFmtId="9" fontId="11" fillId="0" borderId="2" xfId="7" applyFont="1" applyBorder="1"/>
    <xf numFmtId="9" fontId="13" fillId="0" borderId="2" xfId="7" applyFont="1" applyFill="1" applyBorder="1" applyAlignment="1">
      <alignment horizontal="center" vertical="center"/>
    </xf>
    <xf numFmtId="9" fontId="11" fillId="0" borderId="2" xfId="7" applyFont="1" applyBorder="1" applyAlignment="1">
      <alignment horizontal="center"/>
    </xf>
    <xf numFmtId="0" fontId="14" fillId="0" borderId="2" xfId="1" applyNumberFormat="1" applyFont="1" applyFill="1" applyBorder="1" applyAlignment="1">
      <alignment horizontal="center" vertical="center"/>
    </xf>
    <xf numFmtId="0" fontId="13" fillId="0" borderId="2" xfId="1" applyNumberFormat="1" applyFont="1" applyFill="1" applyBorder="1" applyAlignment="1">
      <alignment vertical="center"/>
    </xf>
    <xf numFmtId="0" fontId="13" fillId="0" borderId="0" xfId="1" applyNumberFormat="1" applyFont="1" applyFill="1" applyBorder="1" applyAlignment="1">
      <alignment vertical="center"/>
    </xf>
    <xf numFmtId="0" fontId="13" fillId="0" borderId="2" xfId="1" applyNumberFormat="1" applyFont="1" applyFill="1" applyBorder="1" applyAlignment="1">
      <alignment horizontal="center" vertical="center"/>
    </xf>
    <xf numFmtId="165" fontId="11" fillId="0" borderId="2" xfId="7" applyNumberFormat="1" applyFont="1" applyBorder="1"/>
    <xf numFmtId="0" fontId="14" fillId="0" borderId="2" xfId="1" applyNumberFormat="1" applyFont="1" applyFill="1" applyBorder="1" applyAlignment="1">
      <alignment horizontal="left" vertical="center" wrapText="1"/>
    </xf>
    <xf numFmtId="0" fontId="12" fillId="0" borderId="0" xfId="1" applyFont="1" applyFill="1" applyAlignment="1">
      <alignment vertical="center" wrapText="1"/>
    </xf>
    <xf numFmtId="165" fontId="7" fillId="0" borderId="2" xfId="7" applyNumberFormat="1" applyFont="1" applyBorder="1" applyAlignment="1">
      <alignment horizontal="center" vertical="center"/>
    </xf>
    <xf numFmtId="10" fontId="7" fillId="0" borderId="2" xfId="1" applyNumberFormat="1" applyFont="1" applyBorder="1" applyAlignment="1">
      <alignment horizontal="center" vertical="center"/>
    </xf>
    <xf numFmtId="0" fontId="4" fillId="0" borderId="1" xfId="1" applyNumberFormat="1" applyFont="1" applyFill="1" applyBorder="1" applyAlignment="1">
      <alignment horizontal="center" vertical="center" wrapText="1"/>
    </xf>
    <xf numFmtId="0" fontId="5" fillId="0" borderId="2" xfId="1" applyNumberFormat="1" applyFont="1" applyFill="1" applyBorder="1" applyAlignment="1">
      <alignment horizontal="center" vertical="center"/>
    </xf>
    <xf numFmtId="0" fontId="5" fillId="0" borderId="2" xfId="1" applyNumberFormat="1" applyFont="1" applyFill="1" applyBorder="1" applyAlignment="1">
      <alignment horizontal="center" vertical="center" wrapText="1"/>
    </xf>
    <xf numFmtId="0" fontId="7" fillId="0" borderId="2" xfId="1" applyFont="1" applyBorder="1" applyAlignment="1">
      <alignment horizontal="center" vertical="center" wrapText="1"/>
    </xf>
    <xf numFmtId="0" fontId="7" fillId="4" borderId="0" xfId="1" applyFont="1" applyFill="1" applyAlignment="1">
      <alignment horizontal="center" vertical="center" wrapText="1"/>
    </xf>
    <xf numFmtId="0" fontId="10" fillId="0" borderId="3" xfId="1" applyNumberFormat="1" applyFont="1" applyFill="1" applyBorder="1" applyAlignment="1">
      <alignment horizontal="center" vertical="center" wrapText="1"/>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8" fillId="2" borderId="3" xfId="1" applyNumberFormat="1" applyFont="1" applyFill="1" applyBorder="1" applyAlignment="1">
      <alignment horizontal="center" vertical="center" wrapText="1"/>
    </xf>
    <xf numFmtId="0" fontId="8" fillId="2" borderId="5" xfId="1" applyNumberFormat="1" applyFont="1" applyFill="1" applyBorder="1" applyAlignment="1">
      <alignment horizontal="center" vertical="center" wrapText="1"/>
    </xf>
    <xf numFmtId="0" fontId="10" fillId="0" borderId="7" xfId="1" applyNumberFormat="1" applyFont="1" applyFill="1" applyBorder="1" applyAlignment="1">
      <alignment horizontal="center" vertical="center"/>
    </xf>
    <xf numFmtId="0" fontId="10" fillId="0" borderId="6" xfId="1" applyNumberFormat="1" applyFont="1" applyFill="1" applyBorder="1" applyAlignment="1">
      <alignment horizontal="center" vertical="center"/>
    </xf>
    <xf numFmtId="0" fontId="10" fillId="0" borderId="2" xfId="1" applyNumberFormat="1" applyFont="1" applyFill="1" applyBorder="1" applyAlignment="1">
      <alignment horizontal="center" vertical="center" wrapText="1"/>
    </xf>
  </cellXfs>
  <cellStyles count="9">
    <cellStyle name="Millares [0] 2" xfId="2"/>
    <cellStyle name="Millares 2" xfId="5"/>
    <cellStyle name="Normal" xfId="0" builtinId="0"/>
    <cellStyle name="Normal 2" xfId="1"/>
    <cellStyle name="Normal 2 2" xfId="4"/>
    <cellStyle name="Normal 3" xfId="6"/>
    <cellStyle name="Normal 3 2" xfId="8"/>
    <cellStyle name="Porcentaje" xfId="7" builtinId="5"/>
    <cellStyle name="Porcentaje 2" xfId="3"/>
  </cellStyles>
  <dxfs count="0"/>
  <tableStyles count="0" defaultTableStyle="TableStyleMedium2" defaultPivotStyle="PivotStyleLight16"/>
  <colors>
    <mruColors>
      <color rgb="FFC6E6A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F14"/>
  <sheetViews>
    <sheetView tabSelected="1" zoomScale="70" zoomScaleNormal="70" zoomScaleSheetLayoutView="70" workbookViewId="0">
      <pane xSplit="2" ySplit="4" topLeftCell="C8" activePane="bottomRight" state="frozen"/>
      <selection pane="topRight" activeCell="C1" sqref="C1"/>
      <selection pane="bottomLeft" activeCell="A6" sqref="A6"/>
      <selection pane="bottomRight" activeCell="H11" sqref="H11"/>
    </sheetView>
  </sheetViews>
  <sheetFormatPr baseColWidth="10" defaultColWidth="10" defaultRowHeight="15"/>
  <cols>
    <col min="1" max="1" width="7.5" style="3" customWidth="1"/>
    <col min="2" max="2" width="48.3984375" style="4" customWidth="1"/>
    <col min="3" max="3" width="16.09765625" style="5" customWidth="1"/>
    <col min="4" max="4" width="15.3984375" style="3" customWidth="1"/>
    <col min="5" max="5" width="13.296875" style="4" customWidth="1"/>
    <col min="6" max="6" width="10.19921875" style="4" customWidth="1"/>
    <col min="7" max="7" width="12.8984375" style="4" customWidth="1"/>
    <col min="8" max="8" width="12.796875" style="4" customWidth="1"/>
    <col min="9" max="9" width="15.69921875" style="4" customWidth="1"/>
    <col min="10" max="10" width="15.5" style="4" customWidth="1"/>
    <col min="11" max="11" width="12.69921875" style="4" customWidth="1"/>
    <col min="12" max="12" width="12.796875" style="4" bestFit="1" customWidth="1"/>
    <col min="13" max="13" width="16.3984375" style="4" customWidth="1"/>
    <col min="14" max="14" width="15.19921875" style="4" customWidth="1"/>
    <col min="15" max="15" width="11.796875" style="4" customWidth="1"/>
    <col min="16" max="16" width="11.5" style="4" customWidth="1"/>
    <col min="17" max="17" width="15.5" style="4" customWidth="1"/>
    <col min="18" max="18" width="15.796875" style="4" customWidth="1"/>
    <col min="19" max="19" width="12" style="4" customWidth="1"/>
    <col min="20" max="20" width="12.69921875" style="4" customWidth="1"/>
    <col min="21" max="21" width="16.296875" style="4" customWidth="1"/>
    <col min="22" max="22" width="16" style="4" customWidth="1"/>
    <col min="23" max="23" width="13.8984375" style="4" bestFit="1" customWidth="1"/>
    <col min="24" max="24" width="12.796875" style="4" bestFit="1" customWidth="1"/>
    <col min="25" max="25" width="15.5" style="4" customWidth="1"/>
    <col min="26" max="26" width="16.3984375" style="4" customWidth="1"/>
    <col min="27" max="27" width="18.796875" style="4" customWidth="1"/>
    <col min="28" max="16384" width="10" style="4"/>
  </cols>
  <sheetData>
    <row r="1" spans="1:32" s="2" customFormat="1" ht="31.5" customHeight="1">
      <c r="A1" s="1"/>
      <c r="C1" s="1"/>
      <c r="D1" s="1"/>
    </row>
    <row r="2" spans="1:32" s="2" customFormat="1" ht="35.4">
      <c r="A2" s="31"/>
      <c r="B2" s="31"/>
      <c r="C2" s="31"/>
      <c r="D2" s="31"/>
    </row>
    <row r="3" spans="1:32" s="2" customFormat="1" ht="47.4" customHeight="1">
      <c r="A3" s="32" t="s">
        <v>0</v>
      </c>
      <c r="B3" s="32" t="s">
        <v>1</v>
      </c>
      <c r="C3" s="32" t="s">
        <v>2</v>
      </c>
      <c r="D3" s="33" t="s">
        <v>3</v>
      </c>
      <c r="E3" s="43" t="s">
        <v>14</v>
      </c>
      <c r="F3" s="43"/>
      <c r="G3" s="37" t="s">
        <v>15</v>
      </c>
      <c r="H3" s="37"/>
      <c r="I3" s="37"/>
      <c r="J3" s="38"/>
      <c r="K3" s="37" t="s">
        <v>16</v>
      </c>
      <c r="L3" s="37"/>
      <c r="M3" s="37"/>
      <c r="N3" s="38"/>
      <c r="O3" s="37" t="s">
        <v>17</v>
      </c>
      <c r="P3" s="37"/>
      <c r="Q3" s="37"/>
      <c r="R3" s="38"/>
      <c r="S3" s="37" t="s">
        <v>18</v>
      </c>
      <c r="T3" s="37"/>
      <c r="U3" s="37"/>
      <c r="V3" s="38"/>
      <c r="W3" s="37" t="s">
        <v>19</v>
      </c>
      <c r="X3" s="37"/>
      <c r="Y3" s="37"/>
      <c r="Z3" s="38"/>
      <c r="AA3" s="7" t="s">
        <v>4</v>
      </c>
      <c r="AB3" s="36" t="s">
        <v>5</v>
      </c>
      <c r="AC3" s="37"/>
      <c r="AD3" s="37"/>
      <c r="AE3" s="37"/>
      <c r="AF3" s="38"/>
    </row>
    <row r="4" spans="1:32" s="2" customFormat="1" ht="54" customHeight="1">
      <c r="A4" s="32"/>
      <c r="B4" s="32"/>
      <c r="C4" s="32"/>
      <c r="D4" s="33"/>
      <c r="E4" s="7" t="s">
        <v>20</v>
      </c>
      <c r="F4" s="7" t="s">
        <v>21</v>
      </c>
      <c r="G4" s="7" t="s">
        <v>6</v>
      </c>
      <c r="H4" s="7" t="s">
        <v>7</v>
      </c>
      <c r="I4" s="7" t="s">
        <v>8</v>
      </c>
      <c r="J4" s="7" t="s">
        <v>9</v>
      </c>
      <c r="K4" s="7" t="s">
        <v>6</v>
      </c>
      <c r="L4" s="7" t="s">
        <v>7</v>
      </c>
      <c r="M4" s="7" t="s">
        <v>8</v>
      </c>
      <c r="N4" s="7" t="s">
        <v>9</v>
      </c>
      <c r="O4" s="7" t="s">
        <v>6</v>
      </c>
      <c r="P4" s="7" t="s">
        <v>7</v>
      </c>
      <c r="Q4" s="7" t="s">
        <v>8</v>
      </c>
      <c r="R4" s="7" t="s">
        <v>9</v>
      </c>
      <c r="S4" s="7" t="s">
        <v>6</v>
      </c>
      <c r="T4" s="7" t="s">
        <v>7</v>
      </c>
      <c r="U4" s="7" t="s">
        <v>8</v>
      </c>
      <c r="V4" s="7" t="s">
        <v>9</v>
      </c>
      <c r="W4" s="7" t="s">
        <v>6</v>
      </c>
      <c r="X4" s="7" t="s">
        <v>7</v>
      </c>
      <c r="Y4" s="7" t="s">
        <v>8</v>
      </c>
      <c r="Z4" s="7" t="s">
        <v>9</v>
      </c>
      <c r="AA4" s="7">
        <v>2023</v>
      </c>
      <c r="AB4" s="7">
        <v>2024</v>
      </c>
      <c r="AC4" s="7">
        <v>2025</v>
      </c>
      <c r="AD4" s="7">
        <v>2026</v>
      </c>
      <c r="AE4" s="7">
        <v>2027</v>
      </c>
      <c r="AF4" s="7">
        <v>2028</v>
      </c>
    </row>
    <row r="5" spans="1:32" s="24" customFormat="1" ht="40.799999999999997" customHeight="1">
      <c r="A5" s="16">
        <v>1</v>
      </c>
      <c r="B5" s="17" t="s">
        <v>22</v>
      </c>
      <c r="C5" s="41" t="s">
        <v>11</v>
      </c>
      <c r="D5" s="7" t="s">
        <v>13</v>
      </c>
      <c r="E5" s="18">
        <v>77933</v>
      </c>
      <c r="F5" s="18">
        <v>32724</v>
      </c>
      <c r="G5" s="18">
        <v>79389.407753256251</v>
      </c>
      <c r="H5" s="18">
        <v>33335.653190937497</v>
      </c>
      <c r="I5" s="19">
        <f>G5/$G$9</f>
        <v>0.93593364270191393</v>
      </c>
      <c r="J5" s="19">
        <f>H5/$H$9</f>
        <v>0.92282774160225167</v>
      </c>
      <c r="K5" s="18">
        <v>80869.000675856252</v>
      </c>
      <c r="L5" s="18">
        <v>33956.935020937497</v>
      </c>
      <c r="M5" s="19">
        <f>K5/$K$9</f>
        <v>0.9370232863740241</v>
      </c>
      <c r="N5" s="19">
        <f>L5/$L$9</f>
        <v>0.92409586882028583</v>
      </c>
      <c r="O5" s="18">
        <v>82383.271557579705</v>
      </c>
      <c r="P5" s="18">
        <v>34592.778143828131</v>
      </c>
      <c r="Q5" s="19">
        <f>O5/$O$9</f>
        <v>0.93810050239426646</v>
      </c>
      <c r="R5" s="19">
        <f>P5/$P$9</f>
        <v>0.92535027621754973</v>
      </c>
      <c r="S5" s="18">
        <v>83897.542439303157</v>
      </c>
      <c r="T5" s="18">
        <v>35228.62126671875</v>
      </c>
      <c r="U5" s="20">
        <f>S5/$S$9</f>
        <v>0.93914105134595816</v>
      </c>
      <c r="V5" s="20">
        <f>T5/$T$9</f>
        <v>0.92656208794333139</v>
      </c>
      <c r="W5" s="18">
        <v>85446.491280150018</v>
      </c>
      <c r="X5" s="18">
        <v>35879.025682500003</v>
      </c>
      <c r="Y5" s="21">
        <f>W5/$W$9</f>
        <v>0.9401696031442579</v>
      </c>
      <c r="Z5" s="21">
        <f>X5/$X$9</f>
        <v>0.92776061096863005</v>
      </c>
      <c r="AA5" s="22">
        <v>21</v>
      </c>
      <c r="AB5" s="23"/>
      <c r="AC5" s="23"/>
      <c r="AD5" s="23"/>
      <c r="AE5" s="23"/>
      <c r="AF5" s="23"/>
    </row>
    <row r="6" spans="1:32" s="24" customFormat="1" ht="37.799999999999997" customHeight="1">
      <c r="A6" s="22">
        <v>2</v>
      </c>
      <c r="B6" s="17" t="s">
        <v>23</v>
      </c>
      <c r="C6" s="42"/>
      <c r="D6" s="22"/>
      <c r="E6" s="18">
        <v>5144.3099999999995</v>
      </c>
      <c r="F6" s="18">
        <v>2572.1549999999997</v>
      </c>
      <c r="G6" s="18">
        <v>5380.83</v>
      </c>
      <c r="H6" s="18">
        <v>2690.415</v>
      </c>
      <c r="I6" s="19">
        <f t="shared" ref="I6:I8" si="0">G6/$G$9</f>
        <v>6.3435412420659837E-2</v>
      </c>
      <c r="J6" s="19">
        <f t="shared" ref="J6:J8" si="1">H6/$H$9</f>
        <v>7.4478504566929657E-2</v>
      </c>
      <c r="K6" s="18">
        <v>5380.83</v>
      </c>
      <c r="L6" s="18">
        <v>2690.415</v>
      </c>
      <c r="M6" s="19">
        <f t="shared" ref="M6:M8" si="2">K6/$K$9</f>
        <v>6.2347289664545551E-2</v>
      </c>
      <c r="N6" s="19">
        <f t="shared" ref="N6:N8" si="3">L6/$L$9</f>
        <v>7.3216307224994337E-2</v>
      </c>
      <c r="O6" s="18">
        <v>5380.83</v>
      </c>
      <c r="P6" s="18">
        <v>2690.415</v>
      </c>
      <c r="Q6" s="19">
        <f t="shared" ref="Q6:Q8" si="4">O6/$O$9</f>
        <v>6.1271654194627816E-2</v>
      </c>
      <c r="R6" s="19">
        <f t="shared" ref="R6:R8" si="5">P6/$P$9</f>
        <v>7.1968092676419418E-2</v>
      </c>
      <c r="S6" s="18">
        <v>5380.83</v>
      </c>
      <c r="T6" s="18">
        <v>2690.415</v>
      </c>
      <c r="U6" s="20">
        <f t="shared" ref="U6:U8" si="6">S6/$S$9</f>
        <v>6.0232495450862511E-2</v>
      </c>
      <c r="V6" s="20">
        <f t="shared" ref="V6:V8" si="7">T6/$T$9</f>
        <v>7.0761683262043948E-2</v>
      </c>
      <c r="W6" s="18">
        <v>5380.83</v>
      </c>
      <c r="X6" s="18">
        <v>2690.415</v>
      </c>
      <c r="Y6" s="21">
        <f t="shared" ref="Y6:Y8" si="8">W6/$W$9</f>
        <v>5.9205389594059819E-2</v>
      </c>
      <c r="Z6" s="21">
        <f t="shared" ref="Z6:Z8" si="9">X6/$X$9</f>
        <v>6.9568808424377612E-2</v>
      </c>
      <c r="AA6" s="25">
        <v>1</v>
      </c>
      <c r="AB6" s="23"/>
      <c r="AC6" s="23"/>
      <c r="AD6" s="23"/>
      <c r="AE6" s="23"/>
      <c r="AF6" s="23"/>
    </row>
    <row r="7" spans="1:32" s="24" customFormat="1" ht="30" customHeight="1">
      <c r="A7" s="16">
        <v>3</v>
      </c>
      <c r="B7" s="8" t="s">
        <v>24</v>
      </c>
      <c r="C7" s="42"/>
      <c r="D7" s="22"/>
      <c r="E7" s="18">
        <v>52.728192</v>
      </c>
      <c r="F7" s="18">
        <v>95.869439999999997</v>
      </c>
      <c r="G7" s="18">
        <f>E7*1.015</f>
        <v>53.519114879999997</v>
      </c>
      <c r="H7" s="18">
        <f>F7*1.015</f>
        <v>97.307481599999988</v>
      </c>
      <c r="I7" s="19">
        <f t="shared" si="0"/>
        <v>6.3094487742624693E-4</v>
      </c>
      <c r="J7" s="19">
        <f t="shared" si="1"/>
        <v>2.6937538308186744E-3</v>
      </c>
      <c r="K7" s="18">
        <f>G7*1.015</f>
        <v>54.32190160319999</v>
      </c>
      <c r="L7" s="18">
        <f>H7*1.015</f>
        <v>98.767093823999986</v>
      </c>
      <c r="M7" s="26">
        <f t="shared" si="2"/>
        <v>6.2942396143042078E-4</v>
      </c>
      <c r="N7" s="26">
        <f t="shared" si="3"/>
        <v>2.6878239547199309E-3</v>
      </c>
      <c r="O7" s="18">
        <f>K7*1.015</f>
        <v>55.136730127247986</v>
      </c>
      <c r="P7" s="18">
        <f>L7*1.015</f>
        <v>100.24860023135997</v>
      </c>
      <c r="Q7" s="19">
        <f t="shared" si="4"/>
        <v>6.2784341110558339E-4</v>
      </c>
      <c r="R7" s="19">
        <f t="shared" si="5"/>
        <v>2.6816311060307929E-3</v>
      </c>
      <c r="S7" s="18">
        <f>O7*1.015</f>
        <v>55.963781079156703</v>
      </c>
      <c r="T7" s="18">
        <f>P7*1.015</f>
        <v>101.75232923483036</v>
      </c>
      <c r="U7" s="20">
        <f t="shared" si="6"/>
        <v>6.2645320317931833E-4</v>
      </c>
      <c r="V7" s="20">
        <f t="shared" si="7"/>
        <v>2.6762287946247255E-3</v>
      </c>
      <c r="W7" s="18">
        <f>S7*1.015</f>
        <v>56.803237795344046</v>
      </c>
      <c r="X7" s="18">
        <f>T7*1.015</f>
        <v>103.27861417335281</v>
      </c>
      <c r="Y7" s="21">
        <f t="shared" si="8"/>
        <v>6.2500726168218809E-4</v>
      </c>
      <c r="Z7" s="21">
        <f t="shared" si="9"/>
        <v>2.6705806069923011E-3</v>
      </c>
      <c r="AA7" s="25">
        <v>1</v>
      </c>
      <c r="AB7" s="23"/>
      <c r="AC7" s="23"/>
      <c r="AD7" s="23"/>
      <c r="AE7" s="23"/>
      <c r="AF7" s="23"/>
    </row>
    <row r="8" spans="1:32" s="24" customFormat="1" ht="40.799999999999997" customHeight="1">
      <c r="A8" s="22">
        <v>4</v>
      </c>
      <c r="B8" s="27" t="s">
        <v>25</v>
      </c>
      <c r="C8" s="42"/>
      <c r="D8" s="22"/>
      <c r="E8" s="18"/>
      <c r="F8" s="18"/>
      <c r="G8" s="18"/>
      <c r="H8" s="18"/>
      <c r="I8" s="19">
        <f t="shared" si="0"/>
        <v>0</v>
      </c>
      <c r="J8" s="19">
        <f t="shared" si="1"/>
        <v>0</v>
      </c>
      <c r="K8" s="23"/>
      <c r="L8" s="23"/>
      <c r="M8" s="19">
        <f t="shared" si="2"/>
        <v>0</v>
      </c>
      <c r="N8" s="19">
        <f t="shared" si="3"/>
        <v>0</v>
      </c>
      <c r="O8" s="18"/>
      <c r="P8" s="18"/>
      <c r="Q8" s="19">
        <f t="shared" si="4"/>
        <v>0</v>
      </c>
      <c r="R8" s="19">
        <f t="shared" si="5"/>
        <v>0</v>
      </c>
      <c r="S8" s="18"/>
      <c r="T8" s="18"/>
      <c r="U8" s="20">
        <f t="shared" si="6"/>
        <v>0</v>
      </c>
      <c r="V8" s="20">
        <f t="shared" si="7"/>
        <v>0</v>
      </c>
      <c r="W8" s="23"/>
      <c r="X8" s="23"/>
      <c r="Y8" s="21">
        <f t="shared" si="8"/>
        <v>0</v>
      </c>
      <c r="Z8" s="21">
        <f t="shared" si="9"/>
        <v>0</v>
      </c>
      <c r="AA8" s="25"/>
      <c r="AB8" s="23"/>
      <c r="AC8" s="23"/>
      <c r="AD8" s="23"/>
      <c r="AE8" s="23"/>
      <c r="AF8" s="23"/>
    </row>
    <row r="9" spans="1:32" s="12" customFormat="1" ht="31.8" customHeight="1">
      <c r="A9" s="39" t="s">
        <v>12</v>
      </c>
      <c r="B9" s="40"/>
      <c r="C9" s="9" t="s">
        <v>10</v>
      </c>
      <c r="D9" s="6">
        <v>1</v>
      </c>
      <c r="E9" s="10">
        <f t="shared" ref="E9:K9" si="10">SUM(E5:E8)</f>
        <v>83130.038191999993</v>
      </c>
      <c r="F9" s="10">
        <f t="shared" si="10"/>
        <v>35392.024440000001</v>
      </c>
      <c r="G9" s="10">
        <f t="shared" si="10"/>
        <v>84823.756868136246</v>
      </c>
      <c r="H9" s="10">
        <f t="shared" si="10"/>
        <v>36123.375672537499</v>
      </c>
      <c r="I9" s="13">
        <f t="shared" si="10"/>
        <v>1</v>
      </c>
      <c r="J9" s="13">
        <f t="shared" si="10"/>
        <v>1</v>
      </c>
      <c r="K9" s="10">
        <f t="shared" si="10"/>
        <v>86304.152577459448</v>
      </c>
      <c r="L9" s="10">
        <f t="shared" ref="L9:AA9" si="11">SUM(L5:L8)</f>
        <v>36746.117114761495</v>
      </c>
      <c r="M9" s="14">
        <f t="shared" si="11"/>
        <v>1</v>
      </c>
      <c r="N9" s="14">
        <f t="shared" si="11"/>
        <v>1</v>
      </c>
      <c r="O9" s="10">
        <f t="shared" si="11"/>
        <v>87819.238287706961</v>
      </c>
      <c r="P9" s="10">
        <f t="shared" si="11"/>
        <v>37383.441744059492</v>
      </c>
      <c r="Q9" s="14">
        <f t="shared" si="11"/>
        <v>0.99999999999999978</v>
      </c>
      <c r="R9" s="14">
        <f t="shared" si="11"/>
        <v>1</v>
      </c>
      <c r="S9" s="10">
        <f t="shared" si="11"/>
        <v>89334.33622038232</v>
      </c>
      <c r="T9" s="10">
        <f t="shared" si="11"/>
        <v>38020.788595953578</v>
      </c>
      <c r="U9" s="15">
        <f t="shared" si="11"/>
        <v>1</v>
      </c>
      <c r="V9" s="15">
        <f t="shared" si="11"/>
        <v>1</v>
      </c>
      <c r="W9" s="10">
        <f t="shared" si="11"/>
        <v>90884.124517945369</v>
      </c>
      <c r="X9" s="10">
        <f t="shared" si="11"/>
        <v>38672.719296673356</v>
      </c>
      <c r="Y9" s="15">
        <f t="shared" si="11"/>
        <v>1</v>
      </c>
      <c r="Z9" s="15">
        <f t="shared" si="11"/>
        <v>1</v>
      </c>
      <c r="AA9" s="10">
        <f t="shared" si="11"/>
        <v>23</v>
      </c>
      <c r="AB9" s="11"/>
      <c r="AC9" s="11"/>
      <c r="AD9" s="11"/>
      <c r="AE9" s="11"/>
      <c r="AF9" s="11"/>
    </row>
    <row r="10" spans="1:32" s="2" customFormat="1">
      <c r="A10" s="1"/>
      <c r="D10" s="1"/>
    </row>
    <row r="11" spans="1:32" ht="103.8" customHeight="1">
      <c r="A11" s="35" t="s">
        <v>28</v>
      </c>
      <c r="B11" s="35"/>
      <c r="D11" s="34" t="s">
        <v>27</v>
      </c>
      <c r="E11" s="34"/>
      <c r="F11" s="29">
        <v>0.01</v>
      </c>
      <c r="G11" s="28"/>
      <c r="H11" s="28"/>
    </row>
    <row r="12" spans="1:32" ht="115.8" customHeight="1">
      <c r="A12" s="35"/>
      <c r="B12" s="35"/>
      <c r="D12" s="34" t="s">
        <v>26</v>
      </c>
      <c r="E12" s="34"/>
      <c r="F12" s="30">
        <v>1.4999999999999999E-2</v>
      </c>
      <c r="G12" s="28"/>
      <c r="H12" s="28"/>
    </row>
    <row r="13" spans="1:32" ht="69" customHeight="1">
      <c r="E13" s="28"/>
      <c r="F13" s="28"/>
      <c r="G13" s="28"/>
      <c r="H13" s="28"/>
    </row>
    <row r="14" spans="1:32" ht="34.200000000000003" customHeight="1"/>
  </sheetData>
  <mergeCells count="17">
    <mergeCell ref="D11:E11"/>
    <mergeCell ref="D12:E12"/>
    <mergeCell ref="A11:B12"/>
    <mergeCell ref="AB3:AF3"/>
    <mergeCell ref="A9:B9"/>
    <mergeCell ref="C5:C8"/>
    <mergeCell ref="E3:F3"/>
    <mergeCell ref="G3:J3"/>
    <mergeCell ref="K3:N3"/>
    <mergeCell ref="O3:R3"/>
    <mergeCell ref="S3:V3"/>
    <mergeCell ref="W3:Z3"/>
    <mergeCell ref="A2:D2"/>
    <mergeCell ref="A3:A4"/>
    <mergeCell ref="B3:B4"/>
    <mergeCell ref="C3:C4"/>
    <mergeCell ref="D3:D4"/>
  </mergeCells>
  <pageMargins left="0.7" right="0.7" top="0.75" bottom="0.75" header="0.3" footer="0.3"/>
  <pageSetup scale="1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CARGAS-QDA-LA-CHORRER-2024-2028</vt:lpstr>
      <vt:lpstr>'CARGAS-QDA-LA-CHORRER-2024-2028'!Área_de_impresión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REINALDO SEGURO</dc:creator>
  <cp:lastModifiedBy>CAM</cp:lastModifiedBy>
  <dcterms:created xsi:type="dcterms:W3CDTF">2018-09-27T07:22:44Z</dcterms:created>
  <dcterms:modified xsi:type="dcterms:W3CDTF">2023-09-01T19:31:22Z</dcterms:modified>
</cp:coreProperties>
</file>