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ETAS_CAM_2019-2023\TASA RETRIBUTIVA\Acuerdo No. 4\Proyecciones Carga DBO_SST_Meta Propuesta\"/>
    </mc:Choice>
  </mc:AlternateContent>
  <bookViews>
    <workbookView xWindow="0" yWindow="0" windowWidth="20496" windowHeight="7752" tabRatio="722"/>
  </bookViews>
  <sheets>
    <sheet name="CARGAS-RIO YAGUARÁ-2024-2028" sheetId="14" r:id="rId1"/>
    <sheet name="Hoja2" sheetId="13" r:id="rId2"/>
    <sheet name="Hoja1" sheetId="10" r:id="rId3"/>
  </sheets>
  <definedNames>
    <definedName name="_xlnm.Print_Area" localSheetId="0">'CARGAS-RIO YAGUARÁ-2024-2028'!$A$1:$D$6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4" l="1"/>
  <c r="L4" i="14" s="1"/>
  <c r="P4" i="14" s="1"/>
  <c r="E6" i="14"/>
  <c r="D6" i="14"/>
  <c r="G4" i="14"/>
  <c r="G6" i="14" s="1"/>
  <c r="F6" i="14" l="1"/>
  <c r="K4" i="14"/>
  <c r="K6" i="14" s="1"/>
  <c r="I4" i="14"/>
  <c r="I6" i="14" s="1"/>
  <c r="L6" i="14"/>
  <c r="N4" i="14" s="1"/>
  <c r="N6" i="14" s="1"/>
  <c r="P6" i="14"/>
  <c r="R4" i="14" s="1"/>
  <c r="R6" i="14" s="1"/>
  <c r="T4" i="14"/>
  <c r="H6" i="14"/>
  <c r="J4" i="14" s="1"/>
  <c r="J6" i="14" s="1"/>
  <c r="M4" i="14"/>
  <c r="M6" i="14" s="1"/>
  <c r="O4" i="14" l="1"/>
  <c r="O6" i="14"/>
  <c r="Q4" i="14" s="1"/>
  <c r="Q6" i="14" s="1"/>
  <c r="S4" i="14"/>
  <c r="X4" i="14"/>
  <c r="T6" i="14"/>
  <c r="V4" i="14" s="1"/>
  <c r="V6" i="14" s="1"/>
  <c r="X6" i="14" l="1"/>
  <c r="Z4" i="14" s="1"/>
  <c r="Z6" i="14" s="1"/>
  <c r="S6" i="14"/>
  <c r="W4" i="14"/>
  <c r="U4" i="14"/>
  <c r="U6" i="14" s="1"/>
  <c r="W6" i="14" l="1"/>
  <c r="Y4" i="14" s="1"/>
  <c r="Y6" i="14" s="1"/>
</calcChain>
</file>

<file path=xl/sharedStrings.xml><?xml version="1.0" encoding="utf-8"?>
<sst xmlns="http://schemas.openxmlformats.org/spreadsheetml/2006/main" count="41" uniqueCount="25">
  <si>
    <t>N°</t>
  </si>
  <si>
    <t>USUARIO</t>
  </si>
  <si>
    <t>MUNICIPIO</t>
  </si>
  <si>
    <t>USUARIOS CON PSMV</t>
  </si>
  <si>
    <t xml:space="preserve">NUMERO DE VERTIMIENTOS </t>
  </si>
  <si>
    <t>REDUCCIÓN DE VERTIMIENTOS</t>
  </si>
  <si>
    <t>Cm
DBO5 (kg/año)</t>
  </si>
  <si>
    <t>Cm
SST (kg/año)</t>
  </si>
  <si>
    <t>% PONDERADO DBO5</t>
  </si>
  <si>
    <t>% PONDERADO SST</t>
  </si>
  <si>
    <t>X</t>
  </si>
  <si>
    <t>SUBTOTAL USUARIOS</t>
  </si>
  <si>
    <t>IQUIRA</t>
  </si>
  <si>
    <t>Carga contaminante Línea Base Kg- año</t>
  </si>
  <si>
    <t>PROYECCIÓN DE CARGA A VERTER EN EL AÑO 2024</t>
  </si>
  <si>
    <t>PROYECCIÓN DE CARGA A VERTER EN EL AÑO 2025</t>
  </si>
  <si>
    <t>PROYECCIÓN DE CARGA A VERTER EN EL AÑO 2026</t>
  </si>
  <si>
    <t>PROYECCIÓN DE CARGA A VERTER EN EL AÑO 2027</t>
  </si>
  <si>
    <t>PROYECCIÓN DE CARGA A VERTER EN EL AÑO 2028</t>
  </si>
  <si>
    <t xml:space="preserve">
DBO5 (kg/año)</t>
  </si>
  <si>
    <t xml:space="preserve">
SST (kg/año)</t>
  </si>
  <si>
    <t xml:space="preserve">Carga proyectada de nuevos usuarios u otros vertedores  </t>
  </si>
  <si>
    <t>RÍO YAGUARÁ</t>
  </si>
  <si>
    <t xml:space="preserve">EMPRESA DE SERVICIOS PÚBLICOS DE IQUIRA S.A E.S.P </t>
  </si>
  <si>
    <t>Promedio Tasa Crecimiento Prestador Iquira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</si>
</sst>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-* #,##0.00\ _€_-;\-* #,##0.00\ _€_-;_-* &quot;-&quot;??\ _€_-;_-@_-"/>
    <numFmt numFmtId="172" formatCode="_ * #,##0.00_ ;_ * \-#,##0.00_ ;_ * &quot;-&quot;??_ ;_ @_ "/>
    <numFmt numFmtId="174" formatCode="_-* #.##0_-;\-* #.##0_-;_-* &quot;-&quot;_-;_-@_-"/>
    <numFmt numFmtId="175" formatCode="0.0%"/>
  </numFmts>
  <fonts count="1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rgb="FF000066"/>
      <name val="Arial"/>
      <family val="2"/>
    </font>
    <font>
      <b/>
      <sz val="12"/>
      <color rgb="FF000099"/>
      <name val="Arial"/>
      <family val="2"/>
    </font>
    <font>
      <sz val="10"/>
      <name val="Arial"/>
      <family val="2"/>
    </font>
    <font>
      <sz val="12"/>
      <color theme="1"/>
      <name val="Calibri "/>
    </font>
    <font>
      <b/>
      <sz val="11"/>
      <color rgb="FF000066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2"/>
      <color rgb="FF00009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172" fontId="7" fillId="0" borderId="0" applyFont="0" applyFill="0" applyBorder="0" applyAlignment="0" applyProtection="0"/>
    <xf numFmtId="0" fontId="7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74" fontId="1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4" fillId="0" borderId="0" xfId="9" applyNumberFormat="1" applyFont="1" applyFill="1" applyBorder="1" applyAlignment="1">
      <alignment horizontal="center" vertical="center"/>
    </xf>
    <xf numFmtId="0" fontId="4" fillId="0" borderId="0" xfId="9" applyNumberFormat="1" applyFont="1" applyFill="1" applyBorder="1" applyAlignment="1">
      <alignment vertical="center"/>
    </xf>
    <xf numFmtId="0" fontId="5" fillId="0" borderId="1" xfId="9" applyNumberFormat="1" applyFont="1" applyFill="1" applyBorder="1" applyAlignment="1">
      <alignment horizontal="center" vertical="center"/>
    </xf>
    <xf numFmtId="0" fontId="5" fillId="0" borderId="1" xfId="9" applyNumberFormat="1" applyFont="1" applyFill="1" applyBorder="1" applyAlignment="1">
      <alignment horizontal="center" vertical="center" wrapText="1"/>
    </xf>
    <xf numFmtId="0" fontId="9" fillId="0" borderId="1" xfId="9" applyNumberFormat="1" applyFont="1" applyFill="1" applyBorder="1" applyAlignment="1">
      <alignment horizontal="center" vertical="center" wrapText="1"/>
    </xf>
    <xf numFmtId="0" fontId="9" fillId="0" borderId="3" xfId="9" applyNumberFormat="1" applyFont="1" applyFill="1" applyBorder="1" applyAlignment="1">
      <alignment horizontal="center" vertical="center" wrapText="1"/>
    </xf>
    <xf numFmtId="0" fontId="9" fillId="0" borderId="4" xfId="9" applyNumberFormat="1" applyFont="1" applyFill="1" applyBorder="1" applyAlignment="1">
      <alignment horizontal="center" vertical="center" wrapText="1"/>
    </xf>
    <xf numFmtId="0" fontId="9" fillId="0" borderId="1" xfId="9" applyNumberFormat="1" applyFont="1" applyFill="1" applyBorder="1" applyAlignment="1">
      <alignment horizontal="center" vertical="center" wrapText="1"/>
    </xf>
    <xf numFmtId="0" fontId="9" fillId="0" borderId="2" xfId="9" applyNumberFormat="1" applyFont="1" applyFill="1" applyBorder="1" applyAlignment="1">
      <alignment horizontal="center" vertical="center" wrapText="1"/>
    </xf>
    <xf numFmtId="0" fontId="10" fillId="2" borderId="1" xfId="9" applyNumberFormat="1" applyFont="1" applyFill="1" applyBorder="1" applyAlignment="1">
      <alignment horizontal="center" vertical="center"/>
    </xf>
    <xf numFmtId="0" fontId="11" fillId="2" borderId="6" xfId="6" applyFont="1" applyFill="1" applyBorder="1" applyAlignment="1">
      <alignment horizontal="center" vertical="center" wrapText="1"/>
    </xf>
    <xf numFmtId="0" fontId="10" fillId="2" borderId="6" xfId="9" applyNumberFormat="1" applyFont="1" applyFill="1" applyBorder="1" applyAlignment="1">
      <alignment horizontal="center" vertical="center"/>
    </xf>
    <xf numFmtId="9" fontId="12" fillId="2" borderId="1" xfId="8" applyFont="1" applyFill="1" applyBorder="1" applyAlignment="1">
      <alignment horizontal="center" vertical="center"/>
    </xf>
    <xf numFmtId="9" fontId="12" fillId="2" borderId="1" xfId="8" applyFont="1" applyFill="1" applyBorder="1" applyAlignment="1">
      <alignment vertical="center"/>
    </xf>
    <xf numFmtId="0" fontId="12" fillId="2" borderId="1" xfId="9" applyNumberFormat="1" applyFont="1" applyFill="1" applyBorder="1" applyAlignment="1">
      <alignment horizontal="center" vertical="center"/>
    </xf>
    <xf numFmtId="0" fontId="12" fillId="2" borderId="1" xfId="9" applyNumberFormat="1" applyFont="1" applyFill="1" applyBorder="1" applyAlignment="1">
      <alignment vertical="center"/>
    </xf>
    <xf numFmtId="0" fontId="12" fillId="2" borderId="0" xfId="9" applyNumberFormat="1" applyFont="1" applyFill="1" applyBorder="1" applyAlignment="1">
      <alignment vertical="center"/>
    </xf>
    <xf numFmtId="0" fontId="11" fillId="2" borderId="1" xfId="6" applyFont="1" applyFill="1" applyBorder="1" applyAlignment="1">
      <alignment horizontal="center" vertical="center" wrapText="1"/>
    </xf>
    <xf numFmtId="0" fontId="10" fillId="2" borderId="5" xfId="9" applyNumberFormat="1" applyFont="1" applyFill="1" applyBorder="1" applyAlignment="1">
      <alignment horizontal="center" vertical="center"/>
    </xf>
    <xf numFmtId="0" fontId="6" fillId="3" borderId="2" xfId="9" applyNumberFormat="1" applyFont="1" applyFill="1" applyBorder="1" applyAlignment="1">
      <alignment horizontal="center" vertical="center"/>
    </xf>
    <xf numFmtId="0" fontId="6" fillId="3" borderId="4" xfId="9" applyNumberFormat="1" applyFont="1" applyFill="1" applyBorder="1" applyAlignment="1">
      <alignment horizontal="center" vertical="center"/>
    </xf>
    <xf numFmtId="0" fontId="6" fillId="3" borderId="1" xfId="9" applyNumberFormat="1" applyFont="1" applyFill="1" applyBorder="1" applyAlignment="1">
      <alignment horizontal="center" vertical="center" wrapText="1"/>
    </xf>
    <xf numFmtId="0" fontId="6" fillId="3" borderId="1" xfId="9" applyNumberFormat="1" applyFont="1" applyFill="1" applyBorder="1" applyAlignment="1">
      <alignment horizontal="center" vertical="center"/>
    </xf>
    <xf numFmtId="9" fontId="6" fillId="3" borderId="1" xfId="8" applyFont="1" applyFill="1" applyBorder="1" applyAlignment="1">
      <alignment horizontal="center" vertical="center"/>
    </xf>
    <xf numFmtId="0" fontId="13" fillId="2" borderId="0" xfId="9" applyNumberFormat="1" applyFont="1" applyFill="1" applyBorder="1" applyAlignment="1">
      <alignment vertical="center"/>
    </xf>
    <xf numFmtId="0" fontId="8" fillId="0" borderId="0" xfId="9" applyFont="1" applyBorder="1" applyAlignment="1">
      <alignment vertical="center"/>
    </xf>
    <xf numFmtId="0" fontId="8" fillId="0" borderId="1" xfId="9" applyFont="1" applyBorder="1" applyAlignment="1">
      <alignment horizontal="center" vertical="center" wrapText="1"/>
    </xf>
    <xf numFmtId="175" fontId="8" fillId="0" borderId="1" xfId="8" applyNumberFormat="1" applyFont="1" applyBorder="1" applyAlignment="1">
      <alignment horizontal="center" vertical="center"/>
    </xf>
    <xf numFmtId="0" fontId="8" fillId="0" borderId="0" xfId="9" applyFont="1" applyFill="1" applyAlignment="1">
      <alignment vertical="center"/>
    </xf>
    <xf numFmtId="0" fontId="8" fillId="0" borderId="0" xfId="9" applyFont="1" applyAlignment="1">
      <alignment vertical="center"/>
    </xf>
    <xf numFmtId="0" fontId="8" fillId="0" borderId="0" xfId="9" applyFont="1" applyAlignment="1">
      <alignment horizontal="center" vertical="center"/>
    </xf>
    <xf numFmtId="0" fontId="8" fillId="2" borderId="0" xfId="9" applyFont="1" applyFill="1" applyAlignment="1">
      <alignment horizontal="center" vertical="center"/>
    </xf>
    <xf numFmtId="164" fontId="12" fillId="2" borderId="1" xfId="7" applyFont="1" applyFill="1" applyBorder="1" applyAlignment="1">
      <alignment vertical="center"/>
    </xf>
    <xf numFmtId="164" fontId="6" fillId="3" borderId="1" xfId="7" applyFont="1" applyFill="1" applyBorder="1" applyAlignment="1">
      <alignment horizontal="center" vertical="center"/>
    </xf>
  </cellXfs>
  <cellStyles count="12">
    <cellStyle name="Millares" xfId="7" builtinId="3"/>
    <cellStyle name="Millares [0] 2" xfId="2"/>
    <cellStyle name="Millares [0] 2 2" xfId="10"/>
    <cellStyle name="Millares 2" xfId="5"/>
    <cellStyle name="Normal" xfId="0" builtinId="0"/>
    <cellStyle name="Normal 2" xfId="1"/>
    <cellStyle name="Normal 2 2" xfId="4"/>
    <cellStyle name="Normal 2 3" xfId="9"/>
    <cellStyle name="Normal 3" xfId="6"/>
    <cellStyle name="Normal 3 2" xfId="11"/>
    <cellStyle name="Porcentaje" xfId="8" builtinId="5"/>
    <cellStyle name="Porcentaje 2" xfId="3"/>
  </cellStyles>
  <dxfs count="0"/>
  <tableStyles count="0" defaultTableStyle="TableStyleMedium2" defaultPivotStyle="PivotStyleLight16"/>
  <colors>
    <mruColors>
      <color rgb="FFCCFFFF"/>
      <color rgb="FF99FFCC"/>
      <color rgb="FFFFFF99"/>
      <color rgb="FFC6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70" zoomScaleNormal="70" zoomScaleSheetLayoutView="70" workbookViewId="0">
      <selection activeCell="L5" sqref="L5"/>
    </sheetView>
  </sheetViews>
  <sheetFormatPr baseColWidth="10" defaultColWidth="10" defaultRowHeight="15"/>
  <cols>
    <col min="1" max="1" width="7.5" style="31" customWidth="1"/>
    <col min="2" max="2" width="53.19921875" style="30" customWidth="1"/>
    <col min="3" max="3" width="30.09765625" style="32" customWidth="1"/>
    <col min="4" max="4" width="15.3984375" style="31" customWidth="1"/>
    <col min="5" max="5" width="15.09765625" style="29" customWidth="1"/>
    <col min="6" max="6" width="13" style="29" customWidth="1"/>
    <col min="7" max="7" width="13.09765625" style="29" customWidth="1"/>
    <col min="8" max="8" width="13.59765625" style="29" customWidth="1"/>
    <col min="9" max="9" width="14.296875" style="29" customWidth="1"/>
    <col min="10" max="10" width="10" style="29"/>
    <col min="11" max="11" width="15.296875" style="29" customWidth="1"/>
    <col min="12" max="12" width="13.8984375" style="29" customWidth="1"/>
    <col min="13" max="13" width="12.59765625" style="29" customWidth="1"/>
    <col min="14" max="14" width="13.19921875" style="29" customWidth="1"/>
    <col min="15" max="15" width="16" style="29" customWidth="1"/>
    <col min="16" max="16" width="14.59765625" style="29" customWidth="1"/>
    <col min="17" max="17" width="13.69921875" style="29" customWidth="1"/>
    <col min="18" max="18" width="13.296875" style="29" customWidth="1"/>
    <col min="19" max="19" width="13.69921875" style="29" customWidth="1"/>
    <col min="20" max="20" width="14.5" style="29" customWidth="1"/>
    <col min="21" max="22" width="10" style="29"/>
    <col min="23" max="23" width="14.09765625" style="29" customWidth="1"/>
    <col min="24" max="24" width="13.69921875" style="30" customWidth="1"/>
    <col min="25" max="26" width="10" style="30"/>
    <col min="27" max="27" width="15.59765625" style="30" customWidth="1"/>
    <col min="28" max="16384" width="10" style="30"/>
  </cols>
  <sheetData>
    <row r="1" spans="1:32" s="2" customFormat="1" ht="31.5" customHeight="1">
      <c r="A1" s="1"/>
      <c r="C1" s="1"/>
      <c r="D1" s="1"/>
    </row>
    <row r="2" spans="1:32" s="2" customFormat="1" ht="47.4" customHeight="1">
      <c r="A2" s="3" t="s">
        <v>0</v>
      </c>
      <c r="B2" s="3" t="s">
        <v>1</v>
      </c>
      <c r="C2" s="3" t="s">
        <v>2</v>
      </c>
      <c r="D2" s="4" t="s">
        <v>3</v>
      </c>
      <c r="E2" s="5" t="s">
        <v>13</v>
      </c>
      <c r="F2" s="5"/>
      <c r="G2" s="6" t="s">
        <v>14</v>
      </c>
      <c r="H2" s="6"/>
      <c r="I2" s="6"/>
      <c r="J2" s="7"/>
      <c r="K2" s="6" t="s">
        <v>15</v>
      </c>
      <c r="L2" s="6"/>
      <c r="M2" s="6"/>
      <c r="N2" s="7"/>
      <c r="O2" s="6" t="s">
        <v>16</v>
      </c>
      <c r="P2" s="6"/>
      <c r="Q2" s="6"/>
      <c r="R2" s="7"/>
      <c r="S2" s="6" t="s">
        <v>17</v>
      </c>
      <c r="T2" s="6"/>
      <c r="U2" s="6"/>
      <c r="V2" s="7"/>
      <c r="W2" s="6" t="s">
        <v>18</v>
      </c>
      <c r="X2" s="6"/>
      <c r="Y2" s="6"/>
      <c r="Z2" s="7"/>
      <c r="AA2" s="8" t="s">
        <v>4</v>
      </c>
      <c r="AB2" s="9" t="s">
        <v>5</v>
      </c>
      <c r="AC2" s="6"/>
      <c r="AD2" s="6"/>
      <c r="AE2" s="6"/>
      <c r="AF2" s="7"/>
    </row>
    <row r="3" spans="1:32" s="2" customFormat="1" ht="43.2" customHeight="1">
      <c r="A3" s="3"/>
      <c r="B3" s="3"/>
      <c r="C3" s="3"/>
      <c r="D3" s="4"/>
      <c r="E3" s="8" t="s">
        <v>19</v>
      </c>
      <c r="F3" s="8" t="s">
        <v>20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6</v>
      </c>
      <c r="L3" s="8" t="s">
        <v>7</v>
      </c>
      <c r="M3" s="8" t="s">
        <v>8</v>
      </c>
      <c r="N3" s="8" t="s">
        <v>9</v>
      </c>
      <c r="O3" s="8" t="s">
        <v>6</v>
      </c>
      <c r="P3" s="8" t="s">
        <v>7</v>
      </c>
      <c r="Q3" s="8" t="s">
        <v>8</v>
      </c>
      <c r="R3" s="8" t="s">
        <v>9</v>
      </c>
      <c r="S3" s="8" t="s">
        <v>6</v>
      </c>
      <c r="T3" s="8" t="s">
        <v>7</v>
      </c>
      <c r="U3" s="8" t="s">
        <v>8</v>
      </c>
      <c r="V3" s="8" t="s">
        <v>9</v>
      </c>
      <c r="W3" s="8" t="s">
        <v>6</v>
      </c>
      <c r="X3" s="8" t="s">
        <v>7</v>
      </c>
      <c r="Y3" s="8" t="s">
        <v>8</v>
      </c>
      <c r="Z3" s="8" t="s">
        <v>9</v>
      </c>
      <c r="AA3" s="8">
        <v>2023</v>
      </c>
      <c r="AB3" s="8">
        <v>2024</v>
      </c>
      <c r="AC3" s="8">
        <v>2025</v>
      </c>
      <c r="AD3" s="8">
        <v>2026</v>
      </c>
      <c r="AE3" s="8">
        <v>2027</v>
      </c>
      <c r="AF3" s="8">
        <v>2028</v>
      </c>
    </row>
    <row r="4" spans="1:32" s="17" customFormat="1" ht="44.4" customHeight="1">
      <c r="A4" s="10">
        <v>1</v>
      </c>
      <c r="B4" s="11" t="s">
        <v>23</v>
      </c>
      <c r="C4" s="12" t="s">
        <v>12</v>
      </c>
      <c r="D4" s="10" t="s">
        <v>10</v>
      </c>
      <c r="E4" s="33">
        <v>59325.081695999994</v>
      </c>
      <c r="F4" s="33">
        <v>32630.999299199997</v>
      </c>
      <c r="G4" s="33">
        <f>E4*1.01</f>
        <v>59918.332512959991</v>
      </c>
      <c r="H4" s="33">
        <f>F4*1.01</f>
        <v>32957.309292191996</v>
      </c>
      <c r="I4" s="13">
        <f>G4/G6</f>
        <v>1</v>
      </c>
      <c r="J4" s="13">
        <f>H4/H6</f>
        <v>1</v>
      </c>
      <c r="K4" s="33">
        <f>G4*1.01</f>
        <v>60517.515838089588</v>
      </c>
      <c r="L4" s="33">
        <f>H4*1.01</f>
        <v>33286.882385113917</v>
      </c>
      <c r="M4" s="13">
        <f>K4/K6</f>
        <v>1</v>
      </c>
      <c r="N4" s="13">
        <f>L4/L6</f>
        <v>1</v>
      </c>
      <c r="O4" s="33">
        <f>K4*1.01</f>
        <v>61122.690996470483</v>
      </c>
      <c r="P4" s="33">
        <f>L4*1.01</f>
        <v>33619.751208965055</v>
      </c>
      <c r="Q4" s="13">
        <f>O4/O6</f>
        <v>1</v>
      </c>
      <c r="R4" s="13">
        <f>P4/P6</f>
        <v>1</v>
      </c>
      <c r="S4" s="33">
        <f>O4*1.01</f>
        <v>61733.917906435185</v>
      </c>
      <c r="T4" s="33">
        <f>P4*1.01</f>
        <v>33955.948721054709</v>
      </c>
      <c r="U4" s="13">
        <f>S4/S6</f>
        <v>1</v>
      </c>
      <c r="V4" s="13">
        <f>T4/T6</f>
        <v>1</v>
      </c>
      <c r="W4" s="33">
        <f>S4*1.01</f>
        <v>62351.257085499536</v>
      </c>
      <c r="X4" s="33">
        <f>T4*1.01</f>
        <v>34295.508208265259</v>
      </c>
      <c r="Y4" s="14">
        <f>W4/W6</f>
        <v>1</v>
      </c>
      <c r="Z4" s="14">
        <f>X4/X6</f>
        <v>1</v>
      </c>
      <c r="AA4" s="15">
        <v>3</v>
      </c>
      <c r="AB4" s="16"/>
      <c r="AC4" s="16"/>
      <c r="AD4" s="16"/>
      <c r="AE4" s="16"/>
      <c r="AF4" s="16"/>
    </row>
    <row r="5" spans="1:32" s="17" customFormat="1" ht="36" customHeight="1">
      <c r="A5" s="10">
        <v>2</v>
      </c>
      <c r="B5" s="18" t="s">
        <v>21</v>
      </c>
      <c r="C5" s="19"/>
      <c r="D5" s="10"/>
      <c r="E5" s="33"/>
      <c r="F5" s="33"/>
      <c r="G5" s="33"/>
      <c r="H5" s="33"/>
      <c r="I5" s="13"/>
      <c r="J5" s="13"/>
      <c r="K5" s="33"/>
      <c r="L5" s="33"/>
      <c r="M5" s="13"/>
      <c r="N5" s="13"/>
      <c r="O5" s="33"/>
      <c r="P5" s="33"/>
      <c r="Q5" s="13"/>
      <c r="R5" s="13"/>
      <c r="S5" s="33"/>
      <c r="T5" s="33"/>
      <c r="U5" s="13"/>
      <c r="V5" s="13"/>
      <c r="W5" s="33"/>
      <c r="X5" s="33"/>
      <c r="Y5" s="14"/>
      <c r="Z5" s="14"/>
      <c r="AA5" s="16"/>
      <c r="AB5" s="16"/>
      <c r="AC5" s="16"/>
      <c r="AD5" s="16"/>
      <c r="AE5" s="16"/>
      <c r="AF5" s="16"/>
    </row>
    <row r="6" spans="1:32" s="25" customFormat="1" ht="42" customHeight="1">
      <c r="A6" s="20" t="s">
        <v>22</v>
      </c>
      <c r="B6" s="21"/>
      <c r="C6" s="22" t="s">
        <v>11</v>
      </c>
      <c r="D6" s="23">
        <f>COUNTA(D4:D5)</f>
        <v>1</v>
      </c>
      <c r="E6" s="34">
        <f t="shared" ref="E6:AA6" si="0">SUM(E4:E5)</f>
        <v>59325.081695999994</v>
      </c>
      <c r="F6" s="34">
        <f t="shared" si="0"/>
        <v>32630.999299199997</v>
      </c>
      <c r="G6" s="34">
        <f t="shared" si="0"/>
        <v>59918.332512959991</v>
      </c>
      <c r="H6" s="34">
        <f t="shared" si="0"/>
        <v>32957.309292191996</v>
      </c>
      <c r="I6" s="24">
        <f t="shared" si="0"/>
        <v>1</v>
      </c>
      <c r="J6" s="24">
        <f t="shared" si="0"/>
        <v>1</v>
      </c>
      <c r="K6" s="34">
        <f t="shared" si="0"/>
        <v>60517.515838089588</v>
      </c>
      <c r="L6" s="34">
        <f t="shared" si="0"/>
        <v>33286.882385113917</v>
      </c>
      <c r="M6" s="24">
        <f t="shared" si="0"/>
        <v>1</v>
      </c>
      <c r="N6" s="24">
        <f t="shared" si="0"/>
        <v>1</v>
      </c>
      <c r="O6" s="34">
        <f t="shared" si="0"/>
        <v>61122.690996470483</v>
      </c>
      <c r="P6" s="34">
        <f t="shared" si="0"/>
        <v>33619.751208965055</v>
      </c>
      <c r="Q6" s="24">
        <f t="shared" si="0"/>
        <v>1</v>
      </c>
      <c r="R6" s="24">
        <f t="shared" si="0"/>
        <v>1</v>
      </c>
      <c r="S6" s="34">
        <f t="shared" si="0"/>
        <v>61733.917906435185</v>
      </c>
      <c r="T6" s="34">
        <f t="shared" si="0"/>
        <v>33955.948721054709</v>
      </c>
      <c r="U6" s="24">
        <f t="shared" si="0"/>
        <v>1</v>
      </c>
      <c r="V6" s="24">
        <f t="shared" si="0"/>
        <v>1</v>
      </c>
      <c r="W6" s="34">
        <f t="shared" si="0"/>
        <v>62351.257085499536</v>
      </c>
      <c r="X6" s="34">
        <f t="shared" si="0"/>
        <v>34295.508208265259</v>
      </c>
      <c r="Y6" s="24">
        <f t="shared" si="0"/>
        <v>1</v>
      </c>
      <c r="Z6" s="24">
        <f t="shared" si="0"/>
        <v>1</v>
      </c>
      <c r="AA6" s="23">
        <v>3</v>
      </c>
      <c r="AB6" s="23"/>
      <c r="AC6" s="23"/>
      <c r="AD6" s="23"/>
      <c r="AE6" s="23"/>
      <c r="AF6" s="23"/>
    </row>
    <row r="7" spans="1:32" s="2" customFormat="1">
      <c r="A7" s="1"/>
      <c r="D7" s="1"/>
    </row>
    <row r="8" spans="1:32" ht="49.8" customHeight="1">
      <c r="A8" s="26"/>
      <c r="B8" s="26"/>
      <c r="C8" s="26"/>
      <c r="D8" s="27" t="s">
        <v>24</v>
      </c>
      <c r="E8" s="27"/>
      <c r="F8" s="28">
        <v>0.01</v>
      </c>
    </row>
  </sheetData>
  <mergeCells count="14">
    <mergeCell ref="C4:C5"/>
    <mergeCell ref="A6:B6"/>
    <mergeCell ref="D8:E8"/>
    <mergeCell ref="G2:J2"/>
    <mergeCell ref="K2:N2"/>
    <mergeCell ref="O2:R2"/>
    <mergeCell ref="S2:V2"/>
    <mergeCell ref="W2:Z2"/>
    <mergeCell ref="AB2:AF2"/>
    <mergeCell ref="A2:A3"/>
    <mergeCell ref="B2:B3"/>
    <mergeCell ref="C2:C3"/>
    <mergeCell ref="D2:D3"/>
    <mergeCell ref="E2:F2"/>
  </mergeCells>
  <pageMargins left="0.7" right="0.7" top="0.75" bottom="0.75" header="0.3" footer="0.3"/>
  <pageSetup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2" sqref="K22"/>
    </sheetView>
  </sheetViews>
  <sheetFormatPr baseColWidth="10"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CARGAS-RIO YAGUARÁ-2024-2028</vt:lpstr>
      <vt:lpstr>Hoja2</vt:lpstr>
      <vt:lpstr>Hoja1</vt:lpstr>
      <vt:lpstr>'CARGAS-RIO YAGUARÁ-2024-2028'!Área_de_impresión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SEGURO</dc:creator>
  <cp:lastModifiedBy>CAM</cp:lastModifiedBy>
  <dcterms:created xsi:type="dcterms:W3CDTF">2018-09-27T07:22:44Z</dcterms:created>
  <dcterms:modified xsi:type="dcterms:W3CDTF">2023-09-01T20:25:11Z</dcterms:modified>
</cp:coreProperties>
</file>