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CAM\CAM 2023\INFORME SEMESTRAL 2023\INFORME_SEMESTRAL_2023_CAM\2) ANEXOS AL INFORME\"/>
    </mc:Choice>
  </mc:AlternateContent>
  <xr:revisionPtr revIDLastSave="0" documentId="13_ncr:1_{63A5A197-B7B0-46CE-AE4D-E1BE8D00BE59}" xr6:coauthVersionLast="47" xr6:coauthVersionMax="47" xr10:uidLastSave="{00000000-0000-0000-0000-000000000000}"/>
  <bookViews>
    <workbookView xWindow="-120" yWindow="-120" windowWidth="20730" windowHeight="11040" xr2:uid="{00000000-000D-0000-FFFF-FFFF00000000}"/>
  </bookViews>
  <sheets>
    <sheet name="ANEXO 10" sheetId="1" r:id="rId1"/>
  </sheets>
  <definedNames>
    <definedName name="_xlnm.Print_Area" localSheetId="0">'ANEXO 10'!$A$2:$O$77</definedName>
    <definedName name="_xlnm.Print_Titles" localSheetId="0">'ANEXO 10'!$2:$2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8" i="1" l="1"/>
  <c r="L36" i="1"/>
  <c r="L32" i="1"/>
  <c r="E37" i="1"/>
  <c r="H66" i="1" l="1"/>
  <c r="I66" i="1" s="1"/>
  <c r="J66" i="1" s="1"/>
  <c r="M65" i="1"/>
  <c r="M57" i="1"/>
  <c r="M48" i="1"/>
  <c r="M5" i="1" l="1"/>
  <c r="M4" i="1"/>
  <c r="H58" i="1" l="1"/>
  <c r="H59" i="1"/>
  <c r="G58" i="1" l="1"/>
  <c r="G59" i="1"/>
  <c r="G41" i="1" l="1"/>
</calcChain>
</file>

<file path=xl/sharedStrings.xml><?xml version="1.0" encoding="utf-8"?>
<sst xmlns="http://schemas.openxmlformats.org/spreadsheetml/2006/main" count="302" uniqueCount="254">
  <si>
    <t>AREA PROGRAMATICA</t>
  </si>
  <si>
    <t>METAS ESTRATEGICAS</t>
  </si>
  <si>
    <t>PLANIFICACIÓN AMBIENTAL PARA LA ADECUADA OCUPACIÓN DEL TERRITORIO</t>
  </si>
  <si>
    <t>Seguimiento y apoyo a los 37 municipios y entidades territoriales indígenas para la incorporación de la gestión del riesgo y las determinantes ambientales en los procesos de planificación territorial</t>
  </si>
  <si>
    <t>Asesoría técnica a los 37 entes territoriales para la formulación de los planes municipales de gestión del riesgo</t>
  </si>
  <si>
    <t>Elaboración de estudios de amenazas, vulnerabilidad y riesgo de los 37 municipios</t>
  </si>
  <si>
    <t>Elaboración de estudios y diseños de obras para prevención y mitigación de riesgos y amenazas</t>
  </si>
  <si>
    <t>Construcción de obras para prevención y mitigación de riesgos</t>
  </si>
  <si>
    <t>Definición de los determinantes ambientales para los procesos de planificación regional y local</t>
  </si>
  <si>
    <t>Elaboración de estudios departamentales de amenazas por deslizamientos e inundación</t>
  </si>
  <si>
    <t>Asesoría y Asistencia Técnica a los 17 resguardos indígenas en los procesos de revisión y ajustes de sus planes de ordenamiento territorial</t>
  </si>
  <si>
    <t>Asesoría y Asistencia Técnica a los 17 resguardos indígenas en los procesos de formulación de los planes de manejo ambiental en articulación con los planes de vida</t>
  </si>
  <si>
    <t>Red de control y vigilancia contra el tráfico ilegal de productos de flora y fauna</t>
  </si>
  <si>
    <t>Red de control y vigilancia para el aprovechamiento del recurso hídrico (concesiones de agua, vertimientos)</t>
  </si>
  <si>
    <t>Red de control y vigilancia de la calidad atmosférica (ruido, emisiones, impacto visual)</t>
  </si>
  <si>
    <t>Atención eficiente de las contravenciones</t>
  </si>
  <si>
    <t>Mantener a la CAM con altos niveles de calificación Indice de Evaluación de Desempeño del Ministerio de Ambiente</t>
  </si>
  <si>
    <t>Incremento de los recursos provenientes del impuesto predial mediante la actualización catastral de los 37 municipios del departamento</t>
  </si>
  <si>
    <t>Implementación de la cátedra ambiental articulada a los PRAES</t>
  </si>
  <si>
    <t>Fortalecimiento Institucional de entes territoriales y acompañamiento socio ambiental a proyectos que estos ejecuten</t>
  </si>
  <si>
    <t>Fortalecimiento organizaciones de base comunitaria</t>
  </si>
  <si>
    <t>Acompañamiento en la creación de reservas de la sociedad civil</t>
  </si>
  <si>
    <t>Fortalecimiento y gestión ecosistemas compartidos (incluyendo SIRAP MACIZO)</t>
  </si>
  <si>
    <t>Implementación de planes de manejo de páramos, humedales y zonas secas</t>
  </si>
  <si>
    <t>Elaboración de estudios y monitoreo cualitativos y cuantitativos de coberturas forestales</t>
  </si>
  <si>
    <t>Elaboración e implementación de planes de manejo y conservación de especies focales de flora y fauna</t>
  </si>
  <si>
    <t>Formulación y/o ajuste de planes de ordenación y manejo de cuencas hidrográficas (POMCA), incluyendo la gestión del riesgo</t>
  </si>
  <si>
    <t>Apoyo a proyectos de tratamiento de aguas residuales de los sistemas de alcantarillado municipal</t>
  </si>
  <si>
    <t>Establecimiento e implementación del programa de ordenamiento del Recurso Hídrico del departamento del Huila (tasas retributivas, uso eficiente y ahorro del agua PUEAA, reducción de la vulnerabilidad del riesgo de desabastecimiento de agua para las cabeceras municipales)</t>
  </si>
  <si>
    <t>Adquisición de predios para la protección de áreas de importancia estratégica para la conservación y protección del recurso hídrico</t>
  </si>
  <si>
    <t>Ampliación de coberturas protectoras mediante el aislamiento, manejo de regeneración natural y enriquecimiento</t>
  </si>
  <si>
    <t>Acompañamiento a procesos de pagos por servicios ambientales</t>
  </si>
  <si>
    <t>Implementación y operación de redes para el monitoreo de la calidad del aire</t>
  </si>
  <si>
    <t>Monitoreo a la calidad de ruido</t>
  </si>
  <si>
    <t>Implementación y seguimiento de agendas de producción más limpia</t>
  </si>
  <si>
    <t>Apoyo a proceso de manejo integral de residuos sólidos</t>
  </si>
  <si>
    <t>Implementación de mecanismos para el control del manejo de residuos peligrosos contaminantes</t>
  </si>
  <si>
    <t>Identificación de iniciativas productivas dentro del concepto de mercados verdes y biocomercio</t>
  </si>
  <si>
    <t>INDICADORES ASOCIADOS</t>
  </si>
  <si>
    <t>Instancia departamental de coordinación para la gestión ambiental con los territorios étnicos creada y funcionando</t>
  </si>
  <si>
    <t>Red de control y vigilancia para el tráfico de productos de flora y fauna en operación</t>
  </si>
  <si>
    <t>Asistencia Técnica y gestión de apoyo a los resguardos indígenas para la implementación de los planes de manejo ambiental de los resguardos</t>
  </si>
  <si>
    <t>Creación, fortalecimiento y operación de una instancia  departamental de coordinación para la gestión ambiental de los territorios étnicos</t>
  </si>
  <si>
    <t>PSMV en seguimiento por parte de la CAM con referencia al número de cabeceras municipales de su jurisdicción</t>
  </si>
  <si>
    <t>Red de control y vigilancia de la calidad atmosférica en operación</t>
  </si>
  <si>
    <t>Indice de Desempeño Institucional</t>
  </si>
  <si>
    <t>Indice de Transparencia</t>
  </si>
  <si>
    <t>Estrategia implementada</t>
  </si>
  <si>
    <t>POMCA formulados</t>
  </si>
  <si>
    <t>Formulación e implementación de planes de manejo de aguas subterráneas</t>
  </si>
  <si>
    <t>Planes de manejo formulados</t>
  </si>
  <si>
    <t>Planes de manejo en ejecución</t>
  </si>
  <si>
    <t>No. Sistemas de tratamiento de aguas residuales en operación</t>
  </si>
  <si>
    <t>Apoyo a proyectos de descontaminación hídrica de sectores productivos</t>
  </si>
  <si>
    <t>Apoyo a proyectos de descontaminación hídrica en sectores rurales dispersos</t>
  </si>
  <si>
    <t>Programa establecido</t>
  </si>
  <si>
    <t>Establecimiento y mantenimiento de plantaciones forestales protectoras</t>
  </si>
  <si>
    <t>Apoyo al establecimiento de plantaciones forestales comerciales</t>
  </si>
  <si>
    <t>Administración y manejo de áreas adquiridas para la protección del recurso hídrico</t>
  </si>
  <si>
    <t>Registro de la calidad del aire en centros poblados mayores de 100.000 habitantes y corredores industriales, determinado en redes de monitoreo acompañadas por la Corporación</t>
  </si>
  <si>
    <t>Operación de la red de calidad del ruido</t>
  </si>
  <si>
    <t>Proyectos pilotos de producción más limpia de sectores productivos, acompañados por la Corporación</t>
  </si>
  <si>
    <t>Municipios con acceso a sitios de disposición final de residuos sólidos técnicamente adecuados y autorizados por la CAM (rellenos sanitarios, celdas transitorias) con referencia al total de municipios de la jurisdicción (cabeceras municipales)</t>
  </si>
  <si>
    <t>Seguimiento a generadores de residuos o desechos peligrosos en la jurisdicción</t>
  </si>
  <si>
    <t xml:space="preserve"> </t>
  </si>
  <si>
    <t>LÍNEA ESTRATÉGICA 1: FORTALECIMIENTO INSTITUCIONAL, BASE PARA LA PLANIFICACIÓN AMBIENTAL Y LA GESTIÓN TERRITORIAL</t>
  </si>
  <si>
    <t>FORTALECIMIENTO DE MECANISMOS DE ADMINISTRACIÓN, CONTROL Y REGULACIÓN DE LOS RECURSOS NATURALES</t>
  </si>
  <si>
    <t>FORTALECIMIENTO INSTITUCIONAL, FISICO, ADMINISTRATIVO, FINANCIERO, LOGÍSTICOY HUMANO DE LA CAM</t>
  </si>
  <si>
    <t>EDUCACIÓN AMBIENTAL</t>
  </si>
  <si>
    <t>FORTALECIMIENTO Y APOYO INSTITUCIONAL A PROGRAMAS Y ACTORES EXTERNOS CON ACCIONAR AMBIENTAL</t>
  </si>
  <si>
    <t>CONSERVACIÓN, MANEJO Y ADMINISTRACIÓN DE ÁREAS PROTEGIDAS Y OTROS ECOSISTEMAS ESTRATÉGICOS</t>
  </si>
  <si>
    <t>EVALUACIÓN DE LA OFERTA Y DEMANDA AMBIENTAL</t>
  </si>
  <si>
    <t>IMPLEMENTACIÓN DE PROYECTOS PARA MITIGAR LOS EFECTOS DEL CAMBIO CLIMATICO</t>
  </si>
  <si>
    <t>GESTIÓN DEL RECURSO HÍDRICO</t>
  </si>
  <si>
    <t>PROTECCIÓN Y AMPLIACIÓN DE COBERTURAS FORESTALES</t>
  </si>
  <si>
    <t>GESTIÓN INTEGRAL DE LA CALIDAD ATMOSFERICA</t>
  </si>
  <si>
    <t>PRODUCCIÓN Y CONSUMO SOSTENIBLE</t>
  </si>
  <si>
    <t>MERCADOS VERDES Y BIOCOMERCIO</t>
  </si>
  <si>
    <t>LINEA ESTRATÉGICA 2: GESTIÓN INTEGRAL DE ÁREAS PROTEGIDAS Y DE SU BIODIVERSIDAD HACIA LA CONSOLIDACIÓN DEL SIRAP</t>
  </si>
  <si>
    <t>LÍNEA ESTRATÉGICA 3: GESTIÓN INTEGRAL DEL RECURSO HÍDRICO, SUELO, AIRE Y BOSQUE PARA SU ADECUADO APROVECHAMIENTO</t>
  </si>
  <si>
    <t>LÍNEA ESTRATÉGICA 4: USO Y APROVECHAMIENTO DE LA OFERTA NATURAL PARA EL DESARROLLO SOSTENIBLE DE LOS SECTORES PRODUCTIVOS</t>
  </si>
  <si>
    <t>&gt;=85</t>
  </si>
  <si>
    <t>ND</t>
  </si>
  <si>
    <t>Mipymes y empresas vinculadas a mercados verdes (uso y aprovechamiento sostenible de la biodiversidad, ecoproductos industriales y ecoturismo) acompañados por la Corporación</t>
  </si>
  <si>
    <t>Elaboración de estudios y monitoreo cualitativos y cuantitativos del recurso hídrico, incluidas las instalaciones y mecanismos de medición</t>
  </si>
  <si>
    <t>Elaboración y/o profundización de estudios de caracterización y manejo de páramos, humedales y zonas secas</t>
  </si>
  <si>
    <t>Firma de agendas para la producción más limpia en los  sectores productivos que generan impactos ambientales negativos</t>
  </si>
  <si>
    <t>Realizar un estudio de priorización de áreas urbanas, centros poblados y zonas rurales específicas donde se deben adelantar estudios de amenaza, vulnerabilidad y riesgo</t>
  </si>
  <si>
    <t xml:space="preserve"> 2012-2015</t>
  </si>
  <si>
    <t>Estudio</t>
  </si>
  <si>
    <t>META PGAR</t>
  </si>
  <si>
    <t>Cumplimiento promedio de los compromisos definidos en los convenios de producción más limpia y/o agendas ambientales suscritos</t>
  </si>
  <si>
    <t>Acompañamiento y asistencia técnica para la formulación e implementación de planes de manejo ambiental para la pequeña minería</t>
  </si>
  <si>
    <t>2016-2019</t>
  </si>
  <si>
    <t>Administración y manejo de áreas naturales protegidas regionales conforme a su plan de manejo</t>
  </si>
  <si>
    <t>Apoyo para la administración y manejo de áreas naturales protegidas municipales conforme a su plan de manejo</t>
  </si>
  <si>
    <t xml:space="preserve">Elaboración de estudios para la declaratoria de nuevas áreas naturales protegidas </t>
  </si>
  <si>
    <t>Meta que no depende exclusivamente de la autoridad ambiental regional, sino de las Secretarías de Educación Departamental y Municipales.</t>
  </si>
  <si>
    <t>Diseño e implementación de la estrategia de educación y capacitación ambiental dirigida a la comunidad en general, organizaciones comunitarias y ambientales en la cual se incluyan eventos que fomenten la conservación y protección del medio ambiente y los recursos naturales (concursos, foros, diplomados, festivales) y el apoyo de Proyectos Ciudadanos de Educación Ambiental (PROCEDA)</t>
  </si>
  <si>
    <t>El dato corresponde a las organizaciones apoyadas por el programa de Negocios Verdes; no obstante en cada proyecto se adelanta un trabajo de fortalecimiento de las organizaciones comunitarias, a través de las agendas sectoriales suscritas con sectores productivos y el trabajo realizado en las áreas protegidas y las cuencas hidrográficas.</t>
  </si>
  <si>
    <t>Corresponde al área de los 27 PNM cuya administración corresponde a las administraciones municipales. La CAM coadyuva con inversiones en las cuencas hidrográficas, con prioridad en la abastecedoras de acueductos, donde generalmente se ubican los PNM.</t>
  </si>
  <si>
    <t xml:space="preserve">Corresponde a la administración de los 6 PNR y 4 DRMI declarados por la Corporación. </t>
  </si>
  <si>
    <t>Elaboración e implementación de estudios REDD (Reducción de emisiones por deforestación y degradación) para la adaptación y mitigación al cambio climático, reducción de emisión de CO2 y de Mecanismo de Desarrollo Limpio (MDL)</t>
  </si>
  <si>
    <t xml:space="preserve">La adquisición de predios  para la protección de fuentes hídricas, se realiza a través de convenios con los municipios, y la responsabilidad de su administración es  de los entes territoriales, quienes son los dueños de los predios. </t>
  </si>
  <si>
    <t xml:space="preserve">Evaluación del Desempeño </t>
  </si>
  <si>
    <t>Se cuenta con 3 estaciones en el municipio de Neiva.</t>
  </si>
  <si>
    <t xml:space="preserve">Atendidas con visita de verificación de la infracción ambiental. </t>
  </si>
  <si>
    <t>Corresponde al área declarada como DRMI La Tatacoa, con jurisdicción en los municipios de Villavieja y Baraya.</t>
  </si>
  <si>
    <t xml:space="preserve">N/A </t>
  </si>
  <si>
    <t xml:space="preserve">% AVANCE CONSOLIDADO   </t>
  </si>
  <si>
    <t>Determinantes ambientales formulados, adoptados mediante resolución y divulgados</t>
  </si>
  <si>
    <t>No se contempla meta en el plan de acción 2020-2023.</t>
  </si>
  <si>
    <t>Corresponde al área de 6 complejos de páramos con jurisdicción en el departamento, sobre los cuales se ejecutan acciones de manejo integral.</t>
  </si>
  <si>
    <t xml:space="preserve">Se realizó control y vigilancia a la calidad del aire por medio de dos estaciones de monitoreo de material particulado instaladas en el área urbana de la ciudad de Neiva. Las estaciones CAM Norte y Alcaldía de Neiva tienen como objetivo conocer la concentración del contaminante PM10 y su impacto en la calidad del aire. </t>
  </si>
  <si>
    <t>N/A</t>
  </si>
  <si>
    <t>82.52</t>
  </si>
  <si>
    <t xml:space="preserve">Se brinda apoyo a todos los municipios. </t>
  </si>
  <si>
    <t>Ya se cumplió la meta de compra de predios del Plan de Acción. No obstante se suscribió convenio para la adquisición de 16,8 ha en Acevedo</t>
  </si>
  <si>
    <t>Nro. Estaciones en operación</t>
  </si>
  <si>
    <t>Nro. Especies de flora y fauna amenazadas con planes de conservación en ejecución</t>
  </si>
  <si>
    <t>Nro. estudios de caracterización y manejo de páramos, humedales y zonas secas</t>
  </si>
  <si>
    <t>Nro. reservas de la sociedad civil legalizadas</t>
  </si>
  <si>
    <t>Nro. organizaciones apoyadas</t>
  </si>
  <si>
    <t>Nro. municipios</t>
  </si>
  <si>
    <t>Nro. PROCEDA en ejecución</t>
  </si>
  <si>
    <t xml:space="preserve">Nro. Publicaciones </t>
  </si>
  <si>
    <t>Nro. Eventos realizados</t>
  </si>
  <si>
    <t>Nro. PRAES implementados</t>
  </si>
  <si>
    <t>Nro. establecimientos educativos con cátedra ambiental implementada</t>
  </si>
  <si>
    <t>Nro.  municipios con base catastral actualizada</t>
  </si>
  <si>
    <t>Nro. de contravenciones ambientales atendidas</t>
  </si>
  <si>
    <t>Nro. corrientes con reglamentación actualizada</t>
  </si>
  <si>
    <t>Nro. concesiones de agua con seguimiento</t>
  </si>
  <si>
    <t>Nro. concesiones de agua otorgadas</t>
  </si>
  <si>
    <t>Nro. resguardos indígenas que han implementado los planes de manejo ambiental de sus resguardos</t>
  </si>
  <si>
    <t>Nro. resguardos indígenas con sus planes de manejo ambiental articulados con sus planes de vida</t>
  </si>
  <si>
    <t>Nro. resguardos indígenas con sus POT revisados y ajustados</t>
  </si>
  <si>
    <t>Nro. estudios elaborados</t>
  </si>
  <si>
    <t>Nro. municipios asesorados para la revisión y ajuste de sus POT</t>
  </si>
  <si>
    <t>Nro. obras construidas para la prevención y mitigación de riesgos</t>
  </si>
  <si>
    <t>Nro. municipios con estudios de diseños de obras para la prevención y mitigación de riesgos y amenazas naturales</t>
  </si>
  <si>
    <t>Nro. municipios con estudios de amenaza, vulnerabilidad y riesgo por fenómenos de amenazas naturales</t>
  </si>
  <si>
    <t>Nro.  municipios asesorados por la CAM en formulación de planes de prevención y mitigación de desastres naturales</t>
  </si>
  <si>
    <t>Nro. municipios y ETIS con inclusión del riesgo en sus POT a partir de los determinantes ambientales generados por la Corporación</t>
  </si>
  <si>
    <t>Ha con planes de manejo en implementación</t>
  </si>
  <si>
    <t>Ha de áreas protegidas declaradas en jurisdicción de la Corporación</t>
  </si>
  <si>
    <t>Ha de áreas protegidas con estudios para su declaratoria como área protegida</t>
  </si>
  <si>
    <t>Ha  ecosistemas estratégicos (Páramos) con planes de manejo u ordenación en ejecución</t>
  </si>
  <si>
    <t>Ha  ecosistemas estratégicos (Humedales) con planes de manejo u ordenación en ejecución</t>
  </si>
  <si>
    <t>Ha  ecosistemas estratégicos (Zonas Secas) con planes de manejo u ordenación en ejecución</t>
  </si>
  <si>
    <t>Nro.  proyectos para mitigación de los efectos de cambio climático formulados e implementados</t>
  </si>
  <si>
    <t>Nro. sistemas de descontaminación en operación</t>
  </si>
  <si>
    <t>Ha adquiridas</t>
  </si>
  <si>
    <t>Ha reforestadas para la protección de cuencas abastecedoras</t>
  </si>
  <si>
    <t>Ha revegetalizadas naturalmente para la protección de cuencas abastecedoras</t>
  </si>
  <si>
    <t>Ha Plantaciones forestales comerciales establecidas</t>
  </si>
  <si>
    <t>Nro. municipios con procesos de pagos por servicios ambientales implementados</t>
  </si>
  <si>
    <t>Ha adquiridas para la protección del recurso hídrico administradas adecuadamente</t>
  </si>
  <si>
    <t>Nro. minas con planes de manejo formulados y en implementación</t>
  </si>
  <si>
    <t xml:space="preserve">Nro. Iniciativas apoyadas </t>
  </si>
  <si>
    <t>Nro. Iniciativas con planes de negocios en ejecución</t>
  </si>
  <si>
    <t>AVANCE CONSOLIDADO</t>
  </si>
  <si>
    <t>88.35</t>
  </si>
  <si>
    <t>Empresas activas vinculadas Y ACTIVAS en el proyecto de Negocios Verdes</t>
  </si>
  <si>
    <t>% AVANCE POR META</t>
  </si>
  <si>
    <t>RESPONSABLES</t>
  </si>
  <si>
    <t>CAM, MADS, Mininterior, Minjusticia, departamento (asistencia técnica) entes territoriales responsables de elaborar los planes y de formular los instrumentos de planificación local</t>
  </si>
  <si>
    <t>Los entes territoriales son responsables directos de la formulación de los instrumentos de planificación local</t>
  </si>
  <si>
    <t>CAM, MADS, Mininterior, Minjusticia, departamento (asistencia técnica) entes territoriales responsables de la elaboración de los planes</t>
  </si>
  <si>
    <t>Las administraciones municipales son responsables de la construcción de estas obras</t>
  </si>
  <si>
    <t>La CAM  y el departamento ofrecen la asistencia técnica. Los entes territoriales son responsables de la elaboración de los planes</t>
  </si>
  <si>
    <t>la CAM ofrece la asistencia técnica. Los entes territoriales son responsables de la elaboración de los planes</t>
  </si>
  <si>
    <t>CAM</t>
  </si>
  <si>
    <t>CAM y gobernación</t>
  </si>
  <si>
    <t>Los municipios son los responsables directos de esta acción. La CAM y gobernación ofrecerán apoyo</t>
  </si>
  <si>
    <t>Los resguardos indígenas son autónomos en sus acciones, por lo cual serán los responsables de la formulación de sus instrumentos de planificación. La CAM ofrecerá apoyo junto con la gobernación</t>
  </si>
  <si>
    <t>Los resguardos indígenas definiran de forma autónoma la conformación de la instacia departamental de coordinación departamental. La CAM y gobernación brindaran apoyo</t>
  </si>
  <si>
    <t>No se contempla en PGAR  a la CAM como fuente de financiación. Con el apoyo de la CAM vienen realizando actividades acorde con los planes de manejo ambiental</t>
  </si>
  <si>
    <t>CAM con apoyo de la fuerza pública</t>
  </si>
  <si>
    <t>CAM con apoyo de la fuerza pública y las administraciones municipales</t>
  </si>
  <si>
    <t>La actualización catastral es responsabilidad de cada entidad territorial, pero puede ser cofinanciada por el departamento y el IGAC</t>
  </si>
  <si>
    <t>Meta proyectada para los años 2011-2012. Asistencia técnica a través de su participación en Consejos Municipales para la Gestión del Riesgo de Desastres.</t>
  </si>
  <si>
    <t>Meta proyectada para los años 2011-2015. Se cuenta con determinantes ambientales, no fueron adoptados mediante resolución.</t>
  </si>
  <si>
    <t xml:space="preserve">La educación es una responsabilidad de los entes territoriales. La CAM y el departamento a través de la Secretaría de Educación ofrecerán apoyo. </t>
  </si>
  <si>
    <t>CAM con unión de esfuerzos con ONG, academia y medios de comunicación</t>
  </si>
  <si>
    <t>CAM en alianza estratégica con los entes territoriales emprenderán acciones encaminadas a mejorar el accionar ambiental</t>
  </si>
  <si>
    <t xml:space="preserve">CAM en alianza estratégica con las organizaciones de base comunitaria </t>
  </si>
  <si>
    <t xml:space="preserve">CAM y administraciones municipales </t>
  </si>
  <si>
    <t>CAM en coordinación con administraciones municipales</t>
  </si>
  <si>
    <t>CAM y PNN en coordinación con las administraciones municipales capacitarán a propietarios y asesorarán para el registro</t>
  </si>
  <si>
    <t>La CAM con los estudios existentes priorizará las áreas y profundizará los estudios de páramos, humedales y zonas secas</t>
  </si>
  <si>
    <t>CAM en coordinación con administraciones municipales y el IDEAM definirán las corrientes y adelantará las labores de monitoreo</t>
  </si>
  <si>
    <t>CAM en coordinación con gobernación realizará cada 5 años estudio de monitoreo de coberturas forestales</t>
  </si>
  <si>
    <t>CAM en coordinación con el departamento e INGEOMINAS</t>
  </si>
  <si>
    <t>CAM junto con PDA y las administraciones municipales</t>
  </si>
  <si>
    <t>CAM en coordinación con los gremos productivos</t>
  </si>
  <si>
    <t>CAM con recursos del Fondo Regional para la descontaminación del recurso hídrico, elaborará el programa de ordenamiento del recurso hídrico</t>
  </si>
  <si>
    <t>Entes territoriales, labor que puede ser apoyada por la CAM</t>
  </si>
  <si>
    <t xml:space="preserve">CAM junto con administraciones municipales </t>
  </si>
  <si>
    <t>CAM con Empresa Forestal del Huila e inversionistas privados</t>
  </si>
  <si>
    <t>Se estableció como única fuente de financiación la de entes territoriales. Ejercicio piloto en implementación en cuenca del río Las Ceibas.</t>
  </si>
  <si>
    <t>CAM acompañará a las administraciones municipales en la implementación del pago por servicios ambientales</t>
  </si>
  <si>
    <t>CAM asesorará a las empresas privadas para que formulen los planes de manejo para prevención de la contaminación atmosférica</t>
  </si>
  <si>
    <t xml:space="preserve">Meta proyectada para los años 2011-2015.  </t>
  </si>
  <si>
    <t>CAM promoverá la firma de los acuerdos</t>
  </si>
  <si>
    <t>Gremios implementarán los planes y CAM hará el seguimiento</t>
  </si>
  <si>
    <t>CAM y gobernación asesorarán a mineros en formulación de sus planes de manejo ambiental</t>
  </si>
  <si>
    <t>CAM en coordinación con administraciones municipales, ESP, PDA y gobernación promoverán proyectos para el manejo integral de residuos</t>
  </si>
  <si>
    <t xml:space="preserve">Meta proyecta a partir del año 2012. Se indica este  % de cumplimiento con relación a la verificación del avance de las actividades que se cumplieron en desarrollo del Plan Operativo de la vigencia  a través del seguimiento a las agendas de los sectores  </t>
  </si>
  <si>
    <t>Meta proyectada a partir del año 2012.</t>
  </si>
  <si>
    <t>Meta proyectada a partir del año 2012. Los 37 municipios dispusieron adecuadamente los residuos sólidos de sus cabeceras en los rellenos sanitarios Los Ángeles en Neiva, La Esperanza en Florencia y en Biorgánicos del Sur.</t>
  </si>
  <si>
    <t>Meta a proyectada a partir del año 2012. Empresas vinculadas al programa Negocios Verdes.</t>
  </si>
  <si>
    <t>Meta proyectada para los años 2012 y 2013. 37 municipios asesorados. Las entidades territoriales indígenas (ETI) en su autonomía no han formulado planes</t>
  </si>
  <si>
    <t>Asesoría y asistencia técnica a los 37 municipios en los procesos de revisión y ajustes y monitoreo de los planes de gestión integral de residuos sólidos, planes de saneamiento y manejo de vertimientos, planes maestros de acueducto y alcantarillado</t>
  </si>
  <si>
    <t>Nro. municipios asesorados en la revisón, ajuste y monitoreo de PGIRS, PSMV y PMAA</t>
  </si>
  <si>
    <t>No se ha elaborado un estudio de priorización de áreas urbanas, centros poblados y zonas rurales específicas donde se deban adelantar estudios de AVR. Se ha dado prioridad a AVR de zonas urbanas de los municipios, porque albergan el mayor número de habitantes, donde se incluye el acotamiento de rondas hídricas. Los municipios figuran como responsables de adelantar esta acción. Por tanto en la cuantificación de avance de esta línea estratégica esta meta no se computa.</t>
  </si>
  <si>
    <t>No se contempla en PGAR a la CAM como fuente de financiación. Los resguardos indígenas no formulan POT sino planes de vida. Por tanto en la cuantificación del avance de esta línea estratégica esta meta no se computa.</t>
  </si>
  <si>
    <t>Al no contemplarse meta en PGAR no se computa resultado para obtención de avance de línea estratégica. Se deja información para conocimiento de interesados.</t>
  </si>
  <si>
    <t>No se ha realizado medición  por parte de Transparencia por Colombia. No se considera este indicador al momento de determinar avance de la línea estratégica.</t>
  </si>
  <si>
    <t>No se ha realizado  medición en 2021 por parte del DANE. No se considera este indicador al momento de determinar avance de la línea estratégica.</t>
  </si>
  <si>
    <t>Al no contemplarse meta en PGAR no se computa resultado para obtención de avance de línea estratégica. Se deja información para conocimiento de interesados.Corresponde al número de PRAES fortalecidos.</t>
  </si>
  <si>
    <t>Al no contemplarse meta en PGAR no se computa resultado para obtención de avance de línea estratégica. Se deja información para conocimiento de interesados.Corresponde a PROCEDA fortalecidos y/o asesorados.</t>
  </si>
  <si>
    <t>La limitación de recursos ha impedido cumplir esta meta</t>
  </si>
  <si>
    <t>No se contempla en PGAR a la CAM como fuente de financiación; no obstante se han asignado recursos para el cumplimiento de esta meta.</t>
  </si>
  <si>
    <t>No se contempla en PGAR  a la CAM como fuente de financiación. No depende exclusivamente de la CAM, por estar formulada la meta como instancia departamental. Por tanto no se cuenta esta meta al momento de ponderar avance de esta línea estratégica. Se respeta autonomía de las comunidades indígenas para definir la instancia departamental de coordinación.</t>
  </si>
  <si>
    <t>La estrategia RECAM se encuentra en ejecucción realizando acciones de seguimiento y control, la CAM viene implementando acciones para contrarrestar el aprovechamiento ilegal de las especies de fauna y flora silvestre, así como la atención de otras infracciones ambientales que afectan negativamente otros recursos naturales y el medio ambiente en general.</t>
  </si>
  <si>
    <t>Se elaboró y adoptó mediante Acuerdo No. 010 de 2018 el Plan de Ordenación Forestal del Huila. Se realizó monitoreo a comportamiento de parcelas revegetalizadas con recursos del PGN. El monitoreo de coberturas forestales lo realiza el IDEAM con una periodicidad anual, según el cual la tasa de deforestación en el Huila ha disminuido.</t>
  </si>
  <si>
    <t>Meta proyectada para los años 2011-2018.</t>
  </si>
  <si>
    <t>Como tal no se ha establecido un programa, sino que se han venido formulando los Planes de Ordenación del Recurso Hídrico (15 PORH). Se concluyó estudio de priorización de ordenamiento del recurso hídrico que permite señalar el cumplimiento del 100% de la meta</t>
  </si>
  <si>
    <t>Los datos consignados en la tabla corresponden al número de obras con diseño, elaborados principalmente a través del acotamiento de rondas hídricas de cascos urbanos. No se tiene el dato para número de municipios como figura el indicador, razón por la cual y para no distorsionar la evaluación no se computa al momento de calcular el avance del indicador y de la línea estratégica.</t>
  </si>
  <si>
    <t>Registradas y legalmente constituidas. Valor acumulativo.</t>
  </si>
  <si>
    <t>Meta de páramos cumplida en plan de acción 2016-2019. Se avance en Bosque seco tropical y con estudios de caracterización de humedales con su correspondiente declaratoria. En 2022 se ejecutaron los PMA de los 21 PMA</t>
  </si>
  <si>
    <t>En promedio 1 ha por humedal. Se cuenta con 21 PMA de humedales adoptados y en ejecución.</t>
  </si>
  <si>
    <t xml:space="preserve">Se trabaja con los siguientes sectores: Cacao, ganaderos, porcícola, piscícola, apícola, guadua/bambú, ladrilleros, cafetero, aguacate hass </t>
  </si>
  <si>
    <t>Asesoría y asistencia técnica a los 37 municIpios en los procesos de revisión y ajustes de sus planes de ordenamiento territorial y en la formulación de planes parciales</t>
  </si>
  <si>
    <t>Apoyo a iniciativa de mercados verdes y biocomercio con la formulación e implementacIón de sus planes de negocios</t>
  </si>
  <si>
    <t>COSTOS 2011-2023</t>
  </si>
  <si>
    <t>Total Línea Estratégica 1</t>
  </si>
  <si>
    <t>Nro. Ecosistemas compartidos gestionados</t>
  </si>
  <si>
    <t>2023 I SEMESTRE</t>
  </si>
  <si>
    <t>OBSERVACIONES RESPECTO AL AVANCE DE 2023</t>
  </si>
  <si>
    <t xml:space="preserve">ANEXO 10:  APORTE DEL PLAN DE ACCIÓN  AL PGAR 2011-2023 </t>
  </si>
  <si>
    <t>Meta proyectada para los años 2011-2018. Como en 2018 no todos los municipios contaban con estudios AVR, continuaron elaborándose con recursos casi que exclusivamente de la CAM. En 2022 se ejecutaron al 100% los estudios AVR de Suaza, Isnos, Elías, Tello y Tesalia y se logró un avance del 20% de los “estudios de amenaza, vulnerabilidad y riesgo detallados  y acotamiento de las rondas hídrica en la zona de influencia de los cascos urbanos de los municipios de Yaguará y Saladoblanco. A 30 de junio  2023 los AVR de Yaguará y Saladoblanco tienen una ejecución del 63%.</t>
  </si>
  <si>
    <t>Al no contemplarse meta en PGAR no se computa resultado para obtención de avance de línea estratégica. Se deja información para conocimiento de interesados. Avance del 57% en reglamentación de río Aipe a 30 de junio de 2023.</t>
  </si>
  <si>
    <t>Se suscribieron convenios con los municipios de Tello y La Argentina para la construcción de unidades sépticas y de colectores del sistema de alcantarillado, respectivamente.</t>
  </si>
  <si>
    <t>Se culminaron las obras en el municipio de Suaza, consistente en dragados, limpieza y descalce en algunos sitios críticos priorizados en el río Suaza contratadas en 2021 y se adelantaron obras sobre el río Timaná, cuyas obras van en un 94,62%</t>
  </si>
  <si>
    <t xml:space="preserve">La Corporación realizó seguimiento a la formulación y ejecución de PGIRS, PSMV y PMAA, conforme a sus competencias. </t>
  </si>
  <si>
    <t xml:space="preserve">Se realizó un  seguimiento al cumplimiento de los proyectos, obras y actividades contempladas en los cronogramas de los PSMV, formulados por los Prestadores del Servicio Público de Alcantarillado con el fin de verificar los avances principalmente en la recolección, eliminación de vertimientos y tratamiento de las aguas residuales que se generan en los municipios. 
</t>
  </si>
  <si>
    <t xml:space="preserve"> IEDI, medición efectuada por el MADS, sin resultados para esta vigencia. De todas maneras la meta se viene cumpliendo.</t>
  </si>
  <si>
    <t xml:space="preserve">Al no contemplarse meta en PGAR no se computa resultado para obtención de avance de línea estratégica. Se deja información para conocimiento de interesados. </t>
  </si>
  <si>
    <t>Al no contemplarse meta en PGAR no se computa resultado para obtención de avance de línea estratégica. Se deja información para conocimiento de interesados. Boletines informativos emitidos durante el primer semestre.</t>
  </si>
  <si>
    <t>Continúa en implementación el proyecto con financiacion de CI, paisajes cafeteros y cacaoteros corredor de transición andino amazónica. Se gestionaron recursos con gobernación del Huila para construcción de hornillas ecoeficientes.</t>
  </si>
  <si>
    <t xml:space="preserve">Meta proyectada para los años 2011-2018. Avance en fase de aprestamiento y diagnóstico en la formulación del POMCA del río Yaguará con un avance del 65%. </t>
  </si>
  <si>
    <t>Macizo Colombiano, CEERCO, corredor de Transición andino amazónico, Bosque seco tropical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</si>
</sst>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9"/>
      <color theme="1"/>
      <name val="Arial Narrow"/>
      <family val="2"/>
    </font>
    <font>
      <sz val="9"/>
      <name val="Arial"/>
      <family val="2"/>
    </font>
    <font>
      <b/>
      <sz val="9"/>
      <name val="Arial"/>
      <family val="2"/>
    </font>
    <font>
      <sz val="11"/>
      <color theme="1"/>
      <name val="Calibri"/>
      <family val="2"/>
      <scheme val="minor"/>
    </font>
    <font>
      <b/>
      <sz val="9"/>
      <color theme="1"/>
      <name val="Arial Narrow"/>
      <family val="2"/>
    </font>
    <font>
      <b/>
      <sz val="14"/>
      <color theme="1"/>
      <name val="Arial"/>
      <family val="2"/>
    </font>
    <font>
      <b/>
      <sz val="9"/>
      <color theme="1"/>
      <name val="Arial"/>
      <family val="2"/>
    </font>
    <font>
      <sz val="9"/>
      <color theme="1"/>
      <name val="Arial"/>
      <family val="2"/>
    </font>
  </fonts>
  <fills count="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2">
    <xf numFmtId="0" fontId="0" fillId="0" borderId="0"/>
    <xf numFmtId="9" fontId="4" fillId="0" borderId="0" applyFont="0" applyFill="0" applyBorder="0" applyAlignment="0" applyProtection="0"/>
  </cellStyleXfs>
  <cellXfs count="71">
    <xf numFmtId="0" fontId="0" fillId="0" borderId="0" xfId="0"/>
    <xf numFmtId="0" fontId="1" fillId="0" borderId="0" xfId="0" applyFont="1" applyAlignment="1">
      <alignment horizontal="justify"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justify" vertical="center" wrapText="1"/>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1" fillId="2" borderId="0" xfId="0" applyFont="1" applyFill="1" applyAlignment="1">
      <alignment horizontal="justify" vertical="center" wrapText="1"/>
    </xf>
    <xf numFmtId="9" fontId="1" fillId="2" borderId="0" xfId="0" applyNumberFormat="1" applyFont="1" applyFill="1" applyAlignment="1">
      <alignment horizontal="justify" vertical="center" wrapText="1"/>
    </xf>
    <xf numFmtId="0" fontId="3" fillId="2" borderId="1" xfId="0"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9" fontId="2" fillId="2" borderId="1" xfId="1" applyFont="1" applyFill="1" applyBorder="1" applyAlignment="1">
      <alignment horizontal="center" vertical="center" wrapText="1"/>
    </xf>
    <xf numFmtId="9" fontId="5" fillId="5" borderId="0" xfId="0" applyNumberFormat="1" applyFont="1" applyFill="1" applyAlignment="1">
      <alignment horizontal="center" vertical="center" wrapText="1"/>
    </xf>
    <xf numFmtId="0" fontId="5" fillId="5" borderId="0" xfId="0" applyFont="1" applyFill="1" applyAlignment="1">
      <alignment horizontal="center" vertical="center" wrapText="1"/>
    </xf>
    <xf numFmtId="0" fontId="2" fillId="2" borderId="5"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8" fillId="2" borderId="1" xfId="0" applyFont="1" applyFill="1" applyBorder="1" applyAlignment="1">
      <alignment horizontal="justify" vertical="center" wrapText="1"/>
    </xf>
    <xf numFmtId="3" fontId="8" fillId="2" borderId="1" xfId="0" applyNumberFormat="1" applyFont="1" applyFill="1" applyBorder="1" applyAlignment="1">
      <alignment horizontal="center" vertical="center" wrapText="1"/>
    </xf>
    <xf numFmtId="3" fontId="8" fillId="2" borderId="1" xfId="0" applyNumberFormat="1" applyFont="1" applyFill="1" applyBorder="1" applyAlignment="1">
      <alignment horizontal="justify" vertical="center" wrapText="1"/>
    </xf>
    <xf numFmtId="3" fontId="8" fillId="2" borderId="2" xfId="0" applyNumberFormat="1" applyFont="1" applyFill="1" applyBorder="1" applyAlignment="1">
      <alignment horizontal="center" vertical="center" wrapText="1"/>
    </xf>
    <xf numFmtId="9" fontId="8" fillId="2" borderId="1" xfId="1" applyFont="1" applyFill="1" applyBorder="1" applyAlignment="1">
      <alignment horizontal="center" vertical="center" wrapText="1"/>
    </xf>
    <xf numFmtId="0" fontId="8" fillId="2" borderId="1" xfId="0" applyFont="1" applyFill="1" applyBorder="1" applyAlignment="1">
      <alignment vertical="center" wrapText="1"/>
    </xf>
    <xf numFmtId="3" fontId="8" fillId="2" borderId="5" xfId="0" applyNumberFormat="1" applyFont="1" applyFill="1" applyBorder="1" applyAlignment="1">
      <alignment horizontal="justify" vertical="center" wrapText="1"/>
    </xf>
    <xf numFmtId="9" fontId="8" fillId="6" borderId="1" xfId="1" applyFont="1" applyFill="1" applyBorder="1" applyAlignment="1">
      <alignment horizontal="center" vertical="center" wrapText="1"/>
    </xf>
    <xf numFmtId="0" fontId="8" fillId="6" borderId="1" xfId="0" applyFont="1" applyFill="1" applyBorder="1" applyAlignment="1">
      <alignment horizontal="justify" vertical="center" wrapText="1"/>
    </xf>
    <xf numFmtId="9" fontId="8" fillId="6" borderId="7" xfId="1" applyFont="1" applyFill="1" applyBorder="1" applyAlignment="1">
      <alignment horizontal="center" vertical="center" wrapText="1"/>
    </xf>
    <xf numFmtId="3" fontId="8" fillId="2" borderId="1" xfId="0" applyNumberFormat="1" applyFont="1" applyFill="1" applyBorder="1" applyAlignment="1">
      <alignment vertical="center" wrapText="1"/>
    </xf>
    <xf numFmtId="0" fontId="7" fillId="2" borderId="1" xfId="0" applyFont="1" applyFill="1" applyBorder="1" applyAlignment="1">
      <alignment horizontal="justify" vertical="center" wrapText="1"/>
    </xf>
    <xf numFmtId="0" fontId="8" fillId="2" borderId="1" xfId="0" applyFont="1" applyFill="1" applyBorder="1" applyAlignment="1">
      <alignment horizontal="left" vertical="center" wrapText="1"/>
    </xf>
    <xf numFmtId="0" fontId="8" fillId="2" borderId="1" xfId="1" applyNumberFormat="1" applyFont="1" applyFill="1" applyBorder="1" applyAlignment="1">
      <alignment horizontal="center" vertical="center" wrapText="1"/>
    </xf>
    <xf numFmtId="3" fontId="8" fillId="2" borderId="5"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9" fontId="1" fillId="0" borderId="0" xfId="0" applyNumberFormat="1" applyFont="1" applyAlignment="1">
      <alignment horizontal="justify" vertical="center" wrapText="1"/>
    </xf>
    <xf numFmtId="9" fontId="8" fillId="2" borderId="7" xfId="1" applyFont="1" applyFill="1" applyBorder="1" applyAlignment="1">
      <alignment horizontal="center" vertical="center" wrapText="1"/>
    </xf>
    <xf numFmtId="3" fontId="8" fillId="2" borderId="4"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3" fontId="8" fillId="2" borderId="6" xfId="0" applyNumberFormat="1" applyFont="1" applyFill="1" applyBorder="1" applyAlignment="1">
      <alignment horizontal="center" vertical="center" wrapText="1"/>
    </xf>
    <xf numFmtId="3" fontId="8" fillId="2" borderId="4" xfId="0" applyNumberFormat="1" applyFont="1" applyFill="1" applyBorder="1" applyAlignment="1">
      <alignment horizontal="justify" vertical="center" wrapText="1"/>
    </xf>
    <xf numFmtId="9" fontId="8" fillId="2" borderId="4" xfId="1" applyFont="1" applyFill="1" applyBorder="1" applyAlignment="1">
      <alignment horizontal="center" vertical="center" wrapText="1"/>
    </xf>
    <xf numFmtId="9" fontId="8" fillId="2" borderId="9" xfId="0" applyNumberFormat="1" applyFont="1" applyFill="1" applyBorder="1" applyAlignment="1">
      <alignment horizontal="center" vertical="center" wrapText="1"/>
    </xf>
    <xf numFmtId="0" fontId="8" fillId="2" borderId="3" xfId="0" applyFont="1" applyFill="1" applyBorder="1" applyAlignment="1">
      <alignment horizontal="justify" vertical="center" wrapText="1"/>
    </xf>
    <xf numFmtId="3" fontId="8" fillId="2" borderId="7" xfId="0" applyNumberFormat="1" applyFont="1" applyFill="1" applyBorder="1" applyAlignment="1">
      <alignment horizontal="center" vertical="center" wrapText="1"/>
    </xf>
    <xf numFmtId="3" fontId="8" fillId="2" borderId="3"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9" fontId="2" fillId="2" borderId="5" xfId="0" applyNumberFormat="1" applyFont="1" applyFill="1" applyBorder="1" applyAlignment="1">
      <alignment horizontal="center" vertical="center" wrapText="1"/>
    </xf>
    <xf numFmtId="9" fontId="2" fillId="2" borderId="7" xfId="0" applyNumberFormat="1" applyFont="1" applyFill="1" applyBorder="1" applyAlignment="1">
      <alignment horizontal="center" vertical="center" wrapText="1"/>
    </xf>
    <xf numFmtId="9" fontId="2" fillId="2" borderId="6"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3" fontId="8" fillId="2" borderId="5" xfId="0" applyNumberFormat="1" applyFont="1" applyFill="1" applyBorder="1" applyAlignment="1">
      <alignment horizontal="justify" vertical="center" wrapText="1"/>
    </xf>
    <xf numFmtId="3" fontId="8" fillId="2" borderId="7" xfId="0" applyNumberFormat="1" applyFont="1" applyFill="1" applyBorder="1" applyAlignment="1">
      <alignment horizontal="justify" vertical="center" wrapText="1"/>
    </xf>
    <xf numFmtId="3" fontId="8" fillId="2" borderId="6" xfId="0" applyNumberFormat="1" applyFont="1" applyFill="1" applyBorder="1" applyAlignment="1">
      <alignment horizontal="justify" vertical="center" wrapText="1"/>
    </xf>
    <xf numFmtId="3" fontId="8" fillId="2" borderId="5" xfId="0" applyNumberFormat="1" applyFont="1" applyFill="1" applyBorder="1" applyAlignment="1">
      <alignment horizontal="center" vertical="center" wrapText="1"/>
    </xf>
    <xf numFmtId="3" fontId="8" fillId="2" borderId="6" xfId="0" applyNumberFormat="1" applyFont="1" applyFill="1" applyBorder="1" applyAlignment="1">
      <alignment horizontal="center" vertical="center" wrapText="1"/>
    </xf>
    <xf numFmtId="9" fontId="8" fillId="2" borderId="5" xfId="0" applyNumberFormat="1" applyFont="1" applyFill="1" applyBorder="1" applyAlignment="1">
      <alignment horizontal="center" vertical="center" wrapText="1"/>
    </xf>
    <xf numFmtId="9" fontId="8" fillId="2" borderId="7" xfId="0" applyNumberFormat="1" applyFont="1" applyFill="1" applyBorder="1" applyAlignment="1">
      <alignment horizontal="center" vertical="center" wrapText="1"/>
    </xf>
    <xf numFmtId="9" fontId="8" fillId="2" borderId="6" xfId="0" applyNumberFormat="1" applyFont="1" applyFill="1" applyBorder="1" applyAlignment="1">
      <alignment horizontal="center" vertical="center" wrapText="1"/>
    </xf>
    <xf numFmtId="9" fontId="8" fillId="2" borderId="5" xfId="1" applyFont="1" applyFill="1" applyBorder="1" applyAlignment="1">
      <alignment horizontal="center" vertical="center" wrapText="1"/>
    </xf>
    <xf numFmtId="9" fontId="8" fillId="2" borderId="7" xfId="1" applyFont="1" applyFill="1" applyBorder="1" applyAlignment="1">
      <alignment horizontal="center" vertical="center" wrapText="1"/>
    </xf>
    <xf numFmtId="9" fontId="8" fillId="2" borderId="6" xfId="1"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3" fontId="8" fillId="2" borderId="7" xfId="0" applyNumberFormat="1" applyFont="1" applyFill="1" applyBorder="1" applyAlignment="1">
      <alignment horizontal="center" vertical="center" wrapText="1"/>
    </xf>
    <xf numFmtId="0" fontId="6" fillId="0" borderId="9" xfId="0" applyFont="1" applyBorder="1" applyAlignment="1">
      <alignment horizontal="center" vertical="center" wrapText="1"/>
    </xf>
    <xf numFmtId="0" fontId="5" fillId="5" borderId="8" xfId="0" applyFont="1" applyFill="1" applyBorder="1" applyAlignment="1">
      <alignment horizontal="center" vertical="center" wrapText="1"/>
    </xf>
    <xf numFmtId="0" fontId="8" fillId="2" borderId="1" xfId="0" applyFont="1" applyFill="1" applyBorder="1" applyAlignment="1">
      <alignment horizontal="justify"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8"/>
  <sheetViews>
    <sheetView tabSelected="1" topLeftCell="I73" zoomScaleNormal="100" workbookViewId="0">
      <selection activeCell="O7" sqref="O7"/>
    </sheetView>
  </sheetViews>
  <sheetFormatPr baseColWidth="10" defaultRowHeight="13.5" x14ac:dyDescent="0.25"/>
  <cols>
    <col min="1" max="1" width="28.85546875" style="1" customWidth="1"/>
    <col min="2" max="2" width="33.140625" style="1" customWidth="1"/>
    <col min="3" max="3" width="31" style="1" customWidth="1"/>
    <col min="4" max="5" width="12.5703125" style="1" customWidth="1"/>
    <col min="6" max="6" width="26" style="1" customWidth="1"/>
    <col min="7" max="7" width="10" style="1" customWidth="1"/>
    <col min="8" max="13" width="12.42578125" style="1" customWidth="1"/>
    <col min="14" max="14" width="20.42578125" style="1" customWidth="1"/>
    <col min="15" max="15" width="66" style="1" customWidth="1"/>
    <col min="16" max="16384" width="11.42578125" style="1"/>
  </cols>
  <sheetData>
    <row r="1" spans="1:16" ht="21" customHeight="1" x14ac:dyDescent="0.25">
      <c r="A1" s="68" t="s">
        <v>241</v>
      </c>
      <c r="B1" s="68"/>
      <c r="C1" s="68"/>
      <c r="D1" s="68"/>
      <c r="E1" s="68"/>
      <c r="F1" s="68"/>
      <c r="G1" s="68"/>
      <c r="H1" s="68"/>
      <c r="I1" s="68"/>
      <c r="J1" s="68"/>
      <c r="K1" s="68"/>
      <c r="L1" s="68"/>
      <c r="M1" s="68"/>
      <c r="N1" s="68"/>
      <c r="O1" s="68"/>
    </row>
    <row r="2" spans="1:16" ht="24" x14ac:dyDescent="0.25">
      <c r="A2" s="4" t="s">
        <v>0</v>
      </c>
      <c r="B2" s="4" t="s">
        <v>1</v>
      </c>
      <c r="C2" s="4" t="s">
        <v>38</v>
      </c>
      <c r="D2" s="4" t="s">
        <v>90</v>
      </c>
      <c r="E2" s="4" t="s">
        <v>236</v>
      </c>
      <c r="F2" s="4" t="s">
        <v>165</v>
      </c>
      <c r="G2" s="4" t="s">
        <v>88</v>
      </c>
      <c r="H2" s="4" t="s">
        <v>93</v>
      </c>
      <c r="I2" s="8">
        <v>2020</v>
      </c>
      <c r="J2" s="8">
        <v>2021</v>
      </c>
      <c r="K2" s="8">
        <v>2022</v>
      </c>
      <c r="L2" s="8" t="s">
        <v>239</v>
      </c>
      <c r="M2" s="8" t="s">
        <v>164</v>
      </c>
      <c r="N2" s="5" t="s">
        <v>109</v>
      </c>
      <c r="O2" s="5" t="s">
        <v>240</v>
      </c>
    </row>
    <row r="3" spans="1:16" x14ac:dyDescent="0.25">
      <c r="A3" s="42" t="s">
        <v>65</v>
      </c>
      <c r="B3" s="43"/>
      <c r="C3" s="43"/>
      <c r="D3" s="43"/>
      <c r="E3" s="43"/>
      <c r="F3" s="43"/>
      <c r="G3" s="43"/>
      <c r="H3" s="43"/>
      <c r="I3" s="43"/>
      <c r="J3" s="43"/>
      <c r="K3" s="43"/>
      <c r="L3" s="43"/>
      <c r="M3" s="43"/>
      <c r="N3" s="43"/>
      <c r="O3" s="44"/>
    </row>
    <row r="4" spans="1:16" s="6" customFormat="1" ht="84.75" customHeight="1" x14ac:dyDescent="0.25">
      <c r="A4" s="53" t="s">
        <v>2</v>
      </c>
      <c r="B4" s="15" t="s">
        <v>3</v>
      </c>
      <c r="C4" s="15" t="s">
        <v>143</v>
      </c>
      <c r="D4" s="16">
        <v>54</v>
      </c>
      <c r="E4" s="16">
        <v>300</v>
      </c>
      <c r="F4" s="17" t="s">
        <v>166</v>
      </c>
      <c r="G4" s="16">
        <v>37</v>
      </c>
      <c r="H4" s="16">
        <v>22</v>
      </c>
      <c r="I4" s="18">
        <v>12</v>
      </c>
      <c r="J4" s="16">
        <v>37</v>
      </c>
      <c r="K4" s="16">
        <v>37</v>
      </c>
      <c r="L4" s="16">
        <v>26</v>
      </c>
      <c r="M4" s="19">
        <f>+K4/D4</f>
        <v>0.68518518518518523</v>
      </c>
      <c r="N4" s="59">
        <v>0.82499999999999996</v>
      </c>
      <c r="O4" s="15" t="s">
        <v>212</v>
      </c>
      <c r="P4" s="6" t="s">
        <v>64</v>
      </c>
    </row>
    <row r="5" spans="1:16" s="6" customFormat="1" ht="60" x14ac:dyDescent="0.25">
      <c r="A5" s="53"/>
      <c r="B5" s="15" t="s">
        <v>4</v>
      </c>
      <c r="C5" s="15" t="s">
        <v>142</v>
      </c>
      <c r="D5" s="16">
        <v>37</v>
      </c>
      <c r="E5" s="16">
        <v>300</v>
      </c>
      <c r="F5" s="17" t="s">
        <v>168</v>
      </c>
      <c r="G5" s="16">
        <v>37</v>
      </c>
      <c r="H5" s="16">
        <v>37</v>
      </c>
      <c r="I5" s="18">
        <v>21</v>
      </c>
      <c r="J5" s="16">
        <v>37</v>
      </c>
      <c r="K5" s="16">
        <v>37</v>
      </c>
      <c r="L5" s="16">
        <v>37</v>
      </c>
      <c r="M5" s="19">
        <f>+K5/D5</f>
        <v>1</v>
      </c>
      <c r="N5" s="60"/>
      <c r="O5" s="15" t="s">
        <v>181</v>
      </c>
    </row>
    <row r="6" spans="1:16" s="6" customFormat="1" ht="115.5" customHeight="1" x14ac:dyDescent="0.25">
      <c r="A6" s="53"/>
      <c r="B6" s="20" t="s">
        <v>5</v>
      </c>
      <c r="C6" s="15" t="s">
        <v>141</v>
      </c>
      <c r="D6" s="16">
        <v>37</v>
      </c>
      <c r="E6" s="29">
        <v>4060</v>
      </c>
      <c r="F6" s="21" t="s">
        <v>167</v>
      </c>
      <c r="G6" s="16">
        <v>2</v>
      </c>
      <c r="H6" s="16">
        <v>14</v>
      </c>
      <c r="I6" s="18">
        <v>0</v>
      </c>
      <c r="J6" s="16">
        <v>5</v>
      </c>
      <c r="K6" s="16">
        <v>5</v>
      </c>
      <c r="L6" s="16">
        <v>2</v>
      </c>
      <c r="M6" s="19">
        <v>0.76</v>
      </c>
      <c r="N6" s="60"/>
      <c r="O6" s="15" t="s">
        <v>242</v>
      </c>
    </row>
    <row r="7" spans="1:16" s="6" customFormat="1" ht="84" customHeight="1" x14ac:dyDescent="0.25">
      <c r="A7" s="53"/>
      <c r="B7" s="15" t="s">
        <v>6</v>
      </c>
      <c r="C7" s="15" t="s">
        <v>140</v>
      </c>
      <c r="D7" s="16">
        <v>37</v>
      </c>
      <c r="E7" s="16">
        <v>4070</v>
      </c>
      <c r="F7" s="17" t="s">
        <v>167</v>
      </c>
      <c r="G7" s="16">
        <v>5</v>
      </c>
      <c r="H7" s="16">
        <v>2</v>
      </c>
      <c r="I7" s="18">
        <v>5</v>
      </c>
      <c r="J7" s="16">
        <v>5</v>
      </c>
      <c r="K7" s="16">
        <v>0</v>
      </c>
      <c r="L7" s="16">
        <v>2</v>
      </c>
      <c r="M7" s="22"/>
      <c r="N7" s="60"/>
      <c r="O7" s="23" t="s">
        <v>229</v>
      </c>
    </row>
    <row r="8" spans="1:16" s="6" customFormat="1" ht="55.5" customHeight="1" x14ac:dyDescent="0.25">
      <c r="A8" s="53"/>
      <c r="B8" s="15" t="s">
        <v>7</v>
      </c>
      <c r="C8" s="15" t="s">
        <v>139</v>
      </c>
      <c r="D8" s="16">
        <v>23</v>
      </c>
      <c r="E8" s="16">
        <v>48000</v>
      </c>
      <c r="F8" s="17" t="s">
        <v>169</v>
      </c>
      <c r="G8" s="16">
        <v>27</v>
      </c>
      <c r="H8" s="41">
        <v>12</v>
      </c>
      <c r="I8" s="33">
        <v>0</v>
      </c>
      <c r="J8" s="16">
        <v>1</v>
      </c>
      <c r="K8" s="16">
        <v>1</v>
      </c>
      <c r="L8" s="16">
        <v>0</v>
      </c>
      <c r="M8" s="19">
        <v>1</v>
      </c>
      <c r="N8" s="60"/>
      <c r="O8" s="15" t="s">
        <v>245</v>
      </c>
    </row>
    <row r="9" spans="1:16" s="6" customFormat="1" ht="85.5" customHeight="1" x14ac:dyDescent="0.25">
      <c r="A9" s="53"/>
      <c r="B9" s="15" t="s">
        <v>234</v>
      </c>
      <c r="C9" s="15" t="s">
        <v>138</v>
      </c>
      <c r="D9" s="16">
        <v>37</v>
      </c>
      <c r="E9" s="16">
        <v>1650</v>
      </c>
      <c r="F9" s="17" t="s">
        <v>170</v>
      </c>
      <c r="G9" s="16">
        <v>37</v>
      </c>
      <c r="H9" s="16">
        <v>37</v>
      </c>
      <c r="I9" s="18">
        <v>37</v>
      </c>
      <c r="J9" s="16">
        <v>37</v>
      </c>
      <c r="K9" s="16">
        <v>37</v>
      </c>
      <c r="L9" s="16">
        <v>37</v>
      </c>
      <c r="M9" s="19">
        <v>0.99</v>
      </c>
      <c r="N9" s="60"/>
      <c r="O9" s="15"/>
    </row>
    <row r="10" spans="1:16" s="6" customFormat="1" ht="90.75" customHeight="1" x14ac:dyDescent="0.25">
      <c r="A10" s="53"/>
      <c r="B10" s="15" t="s">
        <v>213</v>
      </c>
      <c r="C10" s="15" t="s">
        <v>214</v>
      </c>
      <c r="D10" s="16">
        <v>37</v>
      </c>
      <c r="E10" s="16">
        <v>2780</v>
      </c>
      <c r="F10" s="17" t="s">
        <v>171</v>
      </c>
      <c r="G10" s="16">
        <v>37</v>
      </c>
      <c r="H10" s="16">
        <v>37</v>
      </c>
      <c r="I10" s="18">
        <v>37</v>
      </c>
      <c r="J10" s="16">
        <v>37</v>
      </c>
      <c r="K10" s="16">
        <v>37</v>
      </c>
      <c r="L10" s="16">
        <v>37</v>
      </c>
      <c r="M10" s="19">
        <v>0.99</v>
      </c>
      <c r="N10" s="60"/>
      <c r="O10" s="15" t="s">
        <v>246</v>
      </c>
    </row>
    <row r="11" spans="1:16" s="6" customFormat="1" ht="63.75" customHeight="1" x14ac:dyDescent="0.25">
      <c r="A11" s="53"/>
      <c r="B11" s="15" t="s">
        <v>8</v>
      </c>
      <c r="C11" s="15" t="s">
        <v>110</v>
      </c>
      <c r="D11" s="16">
        <v>1</v>
      </c>
      <c r="E11" s="16">
        <v>250</v>
      </c>
      <c r="F11" s="16" t="s">
        <v>172</v>
      </c>
      <c r="G11" s="16">
        <v>1</v>
      </c>
      <c r="H11" s="16">
        <v>1</v>
      </c>
      <c r="I11" s="18">
        <v>0</v>
      </c>
      <c r="J11" s="16">
        <v>0</v>
      </c>
      <c r="K11" s="16">
        <v>0</v>
      </c>
      <c r="L11" s="16">
        <v>0</v>
      </c>
      <c r="M11" s="19">
        <v>1</v>
      </c>
      <c r="N11" s="60"/>
      <c r="O11" s="15" t="s">
        <v>182</v>
      </c>
    </row>
    <row r="12" spans="1:16" s="6" customFormat="1" ht="45.75" customHeight="1" x14ac:dyDescent="0.25">
      <c r="A12" s="53"/>
      <c r="B12" s="15" t="s">
        <v>9</v>
      </c>
      <c r="C12" s="15" t="s">
        <v>137</v>
      </c>
      <c r="D12" s="16">
        <v>2</v>
      </c>
      <c r="E12" s="16">
        <v>800</v>
      </c>
      <c r="F12" s="16" t="s">
        <v>173</v>
      </c>
      <c r="G12" s="16">
        <v>0</v>
      </c>
      <c r="H12" s="16">
        <v>0</v>
      </c>
      <c r="I12" s="18">
        <v>0</v>
      </c>
      <c r="J12" s="16">
        <v>0</v>
      </c>
      <c r="K12" s="16">
        <v>0</v>
      </c>
      <c r="L12" s="16">
        <v>0</v>
      </c>
      <c r="M12" s="19">
        <v>0</v>
      </c>
      <c r="N12" s="60"/>
      <c r="O12" s="15" t="s">
        <v>222</v>
      </c>
    </row>
    <row r="13" spans="1:16" s="6" customFormat="1" ht="70.5" customHeight="1" x14ac:dyDescent="0.25">
      <c r="A13" s="53"/>
      <c r="B13" s="15" t="s">
        <v>87</v>
      </c>
      <c r="C13" s="15" t="s">
        <v>137</v>
      </c>
      <c r="D13" s="16">
        <v>4</v>
      </c>
      <c r="E13" s="16">
        <v>500</v>
      </c>
      <c r="F13" s="17" t="s">
        <v>174</v>
      </c>
      <c r="G13" s="16">
        <v>0</v>
      </c>
      <c r="H13" s="16">
        <v>0</v>
      </c>
      <c r="I13" s="18">
        <v>0</v>
      </c>
      <c r="J13" s="16">
        <v>0</v>
      </c>
      <c r="K13" s="16">
        <v>0</v>
      </c>
      <c r="L13" s="16">
        <v>0</v>
      </c>
      <c r="M13" s="22"/>
      <c r="N13" s="60"/>
      <c r="O13" s="23" t="s">
        <v>215</v>
      </c>
    </row>
    <row r="14" spans="1:16" s="6" customFormat="1" ht="96" x14ac:dyDescent="0.25">
      <c r="A14" s="53"/>
      <c r="B14" s="15" t="s">
        <v>10</v>
      </c>
      <c r="C14" s="15" t="s">
        <v>136</v>
      </c>
      <c r="D14" s="16">
        <v>17</v>
      </c>
      <c r="E14" s="16">
        <v>1950</v>
      </c>
      <c r="F14" s="17" t="s">
        <v>175</v>
      </c>
      <c r="G14" s="16">
        <v>5</v>
      </c>
      <c r="H14" s="16">
        <v>0</v>
      </c>
      <c r="I14" s="18">
        <v>0</v>
      </c>
      <c r="J14" s="16">
        <v>0</v>
      </c>
      <c r="K14" s="16">
        <v>0</v>
      </c>
      <c r="L14" s="40">
        <v>0</v>
      </c>
      <c r="M14" s="24"/>
      <c r="N14" s="60"/>
      <c r="O14" s="23" t="s">
        <v>216</v>
      </c>
    </row>
    <row r="15" spans="1:16" s="6" customFormat="1" ht="96" x14ac:dyDescent="0.25">
      <c r="A15" s="53"/>
      <c r="B15" s="15" t="s">
        <v>11</v>
      </c>
      <c r="C15" s="15" t="s">
        <v>135</v>
      </c>
      <c r="D15" s="16">
        <v>17</v>
      </c>
      <c r="E15" s="16">
        <v>1950</v>
      </c>
      <c r="F15" s="17" t="s">
        <v>175</v>
      </c>
      <c r="G15" s="16">
        <v>4</v>
      </c>
      <c r="H15" s="16">
        <v>11</v>
      </c>
      <c r="I15" s="18">
        <v>0</v>
      </c>
      <c r="J15" s="16">
        <v>3</v>
      </c>
      <c r="K15" s="16">
        <v>0</v>
      </c>
      <c r="L15" s="16">
        <v>0</v>
      </c>
      <c r="M15" s="19">
        <v>1</v>
      </c>
      <c r="N15" s="60"/>
      <c r="O15" s="15" t="s">
        <v>223</v>
      </c>
    </row>
    <row r="16" spans="1:16" s="6" customFormat="1" ht="96" x14ac:dyDescent="0.25">
      <c r="A16" s="53"/>
      <c r="B16" s="15" t="s">
        <v>41</v>
      </c>
      <c r="C16" s="15" t="s">
        <v>134</v>
      </c>
      <c r="D16" s="16">
        <v>17</v>
      </c>
      <c r="E16" s="16">
        <v>1950</v>
      </c>
      <c r="F16" s="17" t="s">
        <v>175</v>
      </c>
      <c r="G16" s="16">
        <v>0</v>
      </c>
      <c r="H16" s="16">
        <v>15</v>
      </c>
      <c r="I16" s="18">
        <v>9</v>
      </c>
      <c r="J16" s="16">
        <v>3</v>
      </c>
      <c r="K16" s="16">
        <v>14</v>
      </c>
      <c r="L16" s="16">
        <v>23</v>
      </c>
      <c r="M16" s="19">
        <v>1</v>
      </c>
      <c r="N16" s="60"/>
      <c r="O16" s="15" t="s">
        <v>177</v>
      </c>
    </row>
    <row r="17" spans="1:16" s="6" customFormat="1" ht="72" x14ac:dyDescent="0.25">
      <c r="A17" s="53"/>
      <c r="B17" s="15" t="s">
        <v>42</v>
      </c>
      <c r="C17" s="15" t="s">
        <v>39</v>
      </c>
      <c r="D17" s="16">
        <v>1</v>
      </c>
      <c r="E17" s="16">
        <v>1095</v>
      </c>
      <c r="F17" s="17" t="s">
        <v>176</v>
      </c>
      <c r="G17" s="16">
        <v>0</v>
      </c>
      <c r="H17" s="16">
        <v>0</v>
      </c>
      <c r="I17" s="18">
        <v>0</v>
      </c>
      <c r="J17" s="16">
        <v>0</v>
      </c>
      <c r="K17" s="16">
        <v>0</v>
      </c>
      <c r="L17" s="16">
        <v>0</v>
      </c>
      <c r="M17" s="22"/>
      <c r="N17" s="60"/>
      <c r="O17" s="23" t="s">
        <v>224</v>
      </c>
    </row>
    <row r="18" spans="1:16" s="6" customFormat="1" ht="60" x14ac:dyDescent="0.25">
      <c r="A18" s="53" t="s">
        <v>66</v>
      </c>
      <c r="B18" s="15" t="s">
        <v>12</v>
      </c>
      <c r="C18" s="15" t="s">
        <v>40</v>
      </c>
      <c r="D18" s="16">
        <v>1</v>
      </c>
      <c r="E18" s="16">
        <v>2720</v>
      </c>
      <c r="F18" s="16" t="s">
        <v>178</v>
      </c>
      <c r="G18" s="16">
        <v>1</v>
      </c>
      <c r="H18" s="16">
        <v>1</v>
      </c>
      <c r="I18" s="18">
        <v>1</v>
      </c>
      <c r="J18" s="28">
        <v>1</v>
      </c>
      <c r="K18" s="28">
        <v>1</v>
      </c>
      <c r="L18" s="28">
        <v>1</v>
      </c>
      <c r="M18" s="19">
        <v>1</v>
      </c>
      <c r="N18" s="60"/>
      <c r="O18" s="15" t="s">
        <v>225</v>
      </c>
    </row>
    <row r="19" spans="1:16" s="6" customFormat="1" ht="72" x14ac:dyDescent="0.25">
      <c r="A19" s="53"/>
      <c r="B19" s="70" t="s">
        <v>13</v>
      </c>
      <c r="C19" s="15" t="s">
        <v>43</v>
      </c>
      <c r="D19" s="16">
        <v>37</v>
      </c>
      <c r="E19" s="16">
        <v>3900</v>
      </c>
      <c r="F19" s="57" t="s">
        <v>172</v>
      </c>
      <c r="G19" s="16">
        <v>37</v>
      </c>
      <c r="H19" s="16">
        <v>37</v>
      </c>
      <c r="I19" s="18">
        <v>37</v>
      </c>
      <c r="J19" s="16">
        <v>37</v>
      </c>
      <c r="K19" s="16">
        <v>37</v>
      </c>
      <c r="L19" s="16">
        <v>37</v>
      </c>
      <c r="M19" s="19">
        <v>1</v>
      </c>
      <c r="N19" s="60"/>
      <c r="O19" s="15" t="s">
        <v>247</v>
      </c>
      <c r="P19" s="7"/>
    </row>
    <row r="20" spans="1:16" s="6" customFormat="1" ht="42" customHeight="1" x14ac:dyDescent="0.25">
      <c r="A20" s="53"/>
      <c r="B20" s="70"/>
      <c r="C20" s="15" t="s">
        <v>133</v>
      </c>
      <c r="D20" s="16" t="s">
        <v>82</v>
      </c>
      <c r="E20" s="16">
        <v>0</v>
      </c>
      <c r="F20" s="67"/>
      <c r="G20" s="16">
        <v>870</v>
      </c>
      <c r="H20" s="16">
        <v>1579</v>
      </c>
      <c r="I20" s="18">
        <v>259</v>
      </c>
      <c r="J20" s="16">
        <v>285</v>
      </c>
      <c r="K20" s="16">
        <v>258</v>
      </c>
      <c r="L20" s="16">
        <v>147</v>
      </c>
      <c r="M20" s="22"/>
      <c r="N20" s="60"/>
      <c r="O20" s="23" t="s">
        <v>217</v>
      </c>
    </row>
    <row r="21" spans="1:16" s="6" customFormat="1" ht="39.75" customHeight="1" x14ac:dyDescent="0.25">
      <c r="A21" s="53"/>
      <c r="B21" s="70"/>
      <c r="C21" s="15" t="s">
        <v>132</v>
      </c>
      <c r="D21" s="16">
        <v>80</v>
      </c>
      <c r="E21" s="16">
        <v>0</v>
      </c>
      <c r="F21" s="67"/>
      <c r="G21" s="16">
        <v>427</v>
      </c>
      <c r="H21" s="16">
        <v>100</v>
      </c>
      <c r="I21" s="18">
        <v>1538</v>
      </c>
      <c r="J21" s="16">
        <v>4480</v>
      </c>
      <c r="K21" s="16">
        <v>7117</v>
      </c>
      <c r="L21" s="16">
        <v>3369</v>
      </c>
      <c r="M21" s="22"/>
      <c r="N21" s="60"/>
      <c r="O21" s="23" t="s">
        <v>217</v>
      </c>
    </row>
    <row r="22" spans="1:16" s="6" customFormat="1" ht="48" x14ac:dyDescent="0.25">
      <c r="A22" s="53"/>
      <c r="B22" s="70"/>
      <c r="C22" s="15" t="s">
        <v>131</v>
      </c>
      <c r="D22" s="16">
        <v>40</v>
      </c>
      <c r="E22" s="16">
        <v>0</v>
      </c>
      <c r="F22" s="58"/>
      <c r="G22" s="16">
        <v>1</v>
      </c>
      <c r="H22" s="16">
        <v>32</v>
      </c>
      <c r="I22" s="18">
        <v>0</v>
      </c>
      <c r="J22" s="16">
        <v>2</v>
      </c>
      <c r="K22" s="16">
        <v>1</v>
      </c>
      <c r="L22" s="16">
        <v>0</v>
      </c>
      <c r="M22" s="22"/>
      <c r="N22" s="60"/>
      <c r="O22" s="23" t="s">
        <v>243</v>
      </c>
    </row>
    <row r="23" spans="1:16" s="6" customFormat="1" ht="60" x14ac:dyDescent="0.25">
      <c r="A23" s="53"/>
      <c r="B23" s="15" t="s">
        <v>14</v>
      </c>
      <c r="C23" s="15" t="s">
        <v>44</v>
      </c>
      <c r="D23" s="16">
        <v>1</v>
      </c>
      <c r="E23" s="16">
        <v>1380</v>
      </c>
      <c r="F23" s="16" t="s">
        <v>172</v>
      </c>
      <c r="G23" s="16">
        <v>1</v>
      </c>
      <c r="H23" s="16">
        <v>1</v>
      </c>
      <c r="I23" s="18">
        <v>1</v>
      </c>
      <c r="J23" s="28">
        <v>1</v>
      </c>
      <c r="K23" s="28">
        <v>1</v>
      </c>
      <c r="L23" s="28">
        <v>1</v>
      </c>
      <c r="M23" s="19">
        <v>1</v>
      </c>
      <c r="N23" s="60"/>
      <c r="O23" s="15" t="s">
        <v>113</v>
      </c>
    </row>
    <row r="24" spans="1:16" s="6" customFormat="1" ht="36" x14ac:dyDescent="0.25">
      <c r="A24" s="53"/>
      <c r="B24" s="15" t="s">
        <v>15</v>
      </c>
      <c r="C24" s="15" t="s">
        <v>130</v>
      </c>
      <c r="D24" s="16">
        <v>80</v>
      </c>
      <c r="E24" s="16">
        <v>6500</v>
      </c>
      <c r="F24" s="17" t="s">
        <v>179</v>
      </c>
      <c r="G24" s="16">
        <v>4469</v>
      </c>
      <c r="H24" s="16">
        <v>9258</v>
      </c>
      <c r="I24" s="18">
        <v>3196</v>
      </c>
      <c r="J24" s="16">
        <v>1021</v>
      </c>
      <c r="K24" s="16">
        <v>3068</v>
      </c>
      <c r="L24" s="16">
        <v>1162</v>
      </c>
      <c r="M24" s="19">
        <v>1</v>
      </c>
      <c r="N24" s="60"/>
      <c r="O24" s="15" t="s">
        <v>106</v>
      </c>
    </row>
    <row r="25" spans="1:16" s="6" customFormat="1" ht="24" x14ac:dyDescent="0.25">
      <c r="A25" s="53" t="s">
        <v>67</v>
      </c>
      <c r="B25" s="70" t="s">
        <v>16</v>
      </c>
      <c r="C25" s="15" t="s">
        <v>45</v>
      </c>
      <c r="D25" s="16" t="s">
        <v>81</v>
      </c>
      <c r="E25" s="29">
        <v>5200</v>
      </c>
      <c r="F25" s="57" t="s">
        <v>172</v>
      </c>
      <c r="G25" s="16" t="s">
        <v>82</v>
      </c>
      <c r="H25" s="16">
        <v>91</v>
      </c>
      <c r="I25" s="18">
        <v>88.3</v>
      </c>
      <c r="J25" s="16" t="s">
        <v>115</v>
      </c>
      <c r="K25" s="16" t="s">
        <v>162</v>
      </c>
      <c r="L25" s="16" t="s">
        <v>82</v>
      </c>
      <c r="M25" s="19">
        <v>1</v>
      </c>
      <c r="N25" s="60"/>
      <c r="O25" s="15" t="s">
        <v>248</v>
      </c>
    </row>
    <row r="26" spans="1:16" s="6" customFormat="1" ht="36" x14ac:dyDescent="0.25">
      <c r="A26" s="53"/>
      <c r="B26" s="70"/>
      <c r="C26" s="15" t="s">
        <v>46</v>
      </c>
      <c r="D26" s="16" t="s">
        <v>81</v>
      </c>
      <c r="E26" s="16">
        <v>0</v>
      </c>
      <c r="F26" s="67"/>
      <c r="G26" s="16" t="s">
        <v>82</v>
      </c>
      <c r="H26" s="16" t="s">
        <v>82</v>
      </c>
      <c r="I26" s="18" t="s">
        <v>82</v>
      </c>
      <c r="J26" s="16" t="s">
        <v>82</v>
      </c>
      <c r="K26" s="16" t="s">
        <v>82</v>
      </c>
      <c r="L26" s="16" t="s">
        <v>82</v>
      </c>
      <c r="M26" s="22"/>
      <c r="N26" s="60"/>
      <c r="O26" s="23" t="s">
        <v>218</v>
      </c>
    </row>
    <row r="27" spans="1:16" s="6" customFormat="1" ht="24" x14ac:dyDescent="0.25">
      <c r="A27" s="53"/>
      <c r="B27" s="70"/>
      <c r="C27" s="15" t="s">
        <v>104</v>
      </c>
      <c r="D27" s="16" t="s">
        <v>81</v>
      </c>
      <c r="E27" s="16">
        <v>0</v>
      </c>
      <c r="F27" s="58"/>
      <c r="G27" s="16">
        <v>92</v>
      </c>
      <c r="H27" s="16">
        <v>88.4</v>
      </c>
      <c r="I27" s="18" t="s">
        <v>82</v>
      </c>
      <c r="J27" s="16" t="s">
        <v>82</v>
      </c>
      <c r="K27" s="16" t="s">
        <v>82</v>
      </c>
      <c r="L27" s="16" t="s">
        <v>82</v>
      </c>
      <c r="M27" s="22"/>
      <c r="N27" s="60"/>
      <c r="O27" s="23" t="s">
        <v>219</v>
      </c>
    </row>
    <row r="28" spans="1:16" s="6" customFormat="1" ht="60" x14ac:dyDescent="0.25">
      <c r="A28" s="53"/>
      <c r="B28" s="15" t="s">
        <v>17</v>
      </c>
      <c r="C28" s="15" t="s">
        <v>129</v>
      </c>
      <c r="D28" s="16">
        <v>15</v>
      </c>
      <c r="E28" s="16">
        <v>15600</v>
      </c>
      <c r="F28" s="17" t="s">
        <v>180</v>
      </c>
      <c r="G28" s="16">
        <v>0</v>
      </c>
      <c r="H28" s="16">
        <v>1</v>
      </c>
      <c r="I28" s="18">
        <v>0</v>
      </c>
      <c r="J28" s="16">
        <v>0</v>
      </c>
      <c r="K28" s="16">
        <v>0</v>
      </c>
      <c r="L28" s="16">
        <v>0</v>
      </c>
      <c r="M28" s="19">
        <v>6.6666666666666666E-2</v>
      </c>
      <c r="N28" s="60"/>
      <c r="O28" s="15"/>
    </row>
    <row r="29" spans="1:16" s="6" customFormat="1" ht="79.5" customHeight="1" x14ac:dyDescent="0.25">
      <c r="A29" s="53" t="s">
        <v>68</v>
      </c>
      <c r="B29" s="15" t="s">
        <v>18</v>
      </c>
      <c r="C29" s="15" t="s">
        <v>128</v>
      </c>
      <c r="D29" s="16">
        <v>1000</v>
      </c>
      <c r="E29" s="16">
        <v>7800</v>
      </c>
      <c r="F29" s="17" t="s">
        <v>183</v>
      </c>
      <c r="G29" s="16">
        <v>0</v>
      </c>
      <c r="H29" s="16">
        <v>0</v>
      </c>
      <c r="I29" s="18">
        <v>0</v>
      </c>
      <c r="J29" s="16">
        <v>0</v>
      </c>
      <c r="K29" s="16">
        <v>0</v>
      </c>
      <c r="L29" s="16">
        <v>0</v>
      </c>
      <c r="M29" s="19">
        <v>0</v>
      </c>
      <c r="N29" s="60"/>
      <c r="O29" s="15" t="s">
        <v>97</v>
      </c>
    </row>
    <row r="30" spans="1:16" s="6" customFormat="1" x14ac:dyDescent="0.25">
      <c r="A30" s="53"/>
      <c r="B30" s="70" t="s">
        <v>98</v>
      </c>
      <c r="C30" s="15" t="s">
        <v>47</v>
      </c>
      <c r="D30" s="16">
        <v>1</v>
      </c>
      <c r="E30" s="29">
        <v>10200</v>
      </c>
      <c r="F30" s="54" t="s">
        <v>184</v>
      </c>
      <c r="G30" s="16">
        <v>1</v>
      </c>
      <c r="H30" s="16">
        <v>1</v>
      </c>
      <c r="I30" s="18">
        <v>1</v>
      </c>
      <c r="J30" s="16">
        <v>1</v>
      </c>
      <c r="K30" s="16">
        <v>1</v>
      </c>
      <c r="L30" s="16">
        <v>1</v>
      </c>
      <c r="M30" s="19">
        <v>1</v>
      </c>
      <c r="N30" s="60"/>
      <c r="O30" s="15"/>
    </row>
    <row r="31" spans="1:16" s="6" customFormat="1" ht="36" x14ac:dyDescent="0.25">
      <c r="A31" s="53"/>
      <c r="B31" s="70"/>
      <c r="C31" s="15" t="s">
        <v>127</v>
      </c>
      <c r="D31" s="16" t="s">
        <v>82</v>
      </c>
      <c r="E31" s="16">
        <v>0</v>
      </c>
      <c r="F31" s="55"/>
      <c r="G31" s="16">
        <v>116</v>
      </c>
      <c r="H31" s="16">
        <v>102</v>
      </c>
      <c r="I31" s="18">
        <v>37</v>
      </c>
      <c r="J31" s="16">
        <v>37</v>
      </c>
      <c r="K31" s="16">
        <v>70</v>
      </c>
      <c r="L31" s="16">
        <v>36</v>
      </c>
      <c r="M31" s="22"/>
      <c r="N31" s="60"/>
      <c r="O31" s="23" t="s">
        <v>220</v>
      </c>
    </row>
    <row r="32" spans="1:16" s="6" customFormat="1" ht="36" x14ac:dyDescent="0.25">
      <c r="A32" s="53"/>
      <c r="B32" s="70"/>
      <c r="C32" s="15" t="s">
        <v>126</v>
      </c>
      <c r="D32" s="16" t="s">
        <v>82</v>
      </c>
      <c r="E32" s="16">
        <v>0</v>
      </c>
      <c r="F32" s="55"/>
      <c r="G32" s="16" t="s">
        <v>82</v>
      </c>
      <c r="H32" s="16">
        <v>3449</v>
      </c>
      <c r="I32" s="18">
        <v>208</v>
      </c>
      <c r="J32" s="16">
        <v>116</v>
      </c>
      <c r="K32" s="16">
        <v>173</v>
      </c>
      <c r="L32" s="16">
        <f>30+44+36+37</f>
        <v>147</v>
      </c>
      <c r="M32" s="22"/>
      <c r="N32" s="60"/>
      <c r="O32" s="23" t="s">
        <v>249</v>
      </c>
    </row>
    <row r="33" spans="1:15" s="6" customFormat="1" ht="36" x14ac:dyDescent="0.25">
      <c r="A33" s="53"/>
      <c r="B33" s="70"/>
      <c r="C33" s="15" t="s">
        <v>125</v>
      </c>
      <c r="D33" s="16" t="s">
        <v>82</v>
      </c>
      <c r="E33" s="16">
        <v>0</v>
      </c>
      <c r="F33" s="55"/>
      <c r="G33" s="16" t="s">
        <v>82</v>
      </c>
      <c r="H33" s="16">
        <v>2800</v>
      </c>
      <c r="I33" s="18">
        <v>120</v>
      </c>
      <c r="J33" s="16">
        <v>100</v>
      </c>
      <c r="K33" s="16">
        <v>120</v>
      </c>
      <c r="L33" s="16">
        <v>70</v>
      </c>
      <c r="M33" s="22"/>
      <c r="N33" s="60"/>
      <c r="O33" s="23" t="s">
        <v>250</v>
      </c>
    </row>
    <row r="34" spans="1:15" s="6" customFormat="1" ht="79.5" customHeight="1" x14ac:dyDescent="0.25">
      <c r="A34" s="53"/>
      <c r="B34" s="70"/>
      <c r="C34" s="15" t="s">
        <v>124</v>
      </c>
      <c r="D34" s="16" t="s">
        <v>82</v>
      </c>
      <c r="E34" s="16">
        <v>0</v>
      </c>
      <c r="F34" s="56"/>
      <c r="G34" s="16">
        <v>12</v>
      </c>
      <c r="H34" s="16">
        <v>78</v>
      </c>
      <c r="I34" s="18">
        <v>55</v>
      </c>
      <c r="J34" s="16">
        <v>70</v>
      </c>
      <c r="K34" s="16">
        <v>50</v>
      </c>
      <c r="L34" s="16">
        <v>37</v>
      </c>
      <c r="M34" s="22"/>
      <c r="N34" s="60"/>
      <c r="O34" s="23" t="s">
        <v>221</v>
      </c>
    </row>
    <row r="35" spans="1:15" s="6" customFormat="1" ht="60" x14ac:dyDescent="0.25">
      <c r="A35" s="53" t="s">
        <v>69</v>
      </c>
      <c r="B35" s="15" t="s">
        <v>19</v>
      </c>
      <c r="C35" s="15" t="s">
        <v>123</v>
      </c>
      <c r="D35" s="16">
        <v>37</v>
      </c>
      <c r="E35" s="16">
        <v>12700</v>
      </c>
      <c r="F35" s="17" t="s">
        <v>185</v>
      </c>
      <c r="G35" s="16">
        <v>37</v>
      </c>
      <c r="H35" s="16">
        <v>37</v>
      </c>
      <c r="I35" s="18">
        <v>37</v>
      </c>
      <c r="J35" s="16">
        <v>37</v>
      </c>
      <c r="K35" s="16">
        <v>37</v>
      </c>
      <c r="L35" s="16">
        <v>37</v>
      </c>
      <c r="M35" s="19">
        <v>1</v>
      </c>
      <c r="N35" s="60"/>
      <c r="O35" s="15" t="s">
        <v>116</v>
      </c>
    </row>
    <row r="36" spans="1:15" s="6" customFormat="1" ht="87" customHeight="1" x14ac:dyDescent="0.25">
      <c r="A36" s="53"/>
      <c r="B36" s="15" t="s">
        <v>20</v>
      </c>
      <c r="C36" s="15" t="s">
        <v>122</v>
      </c>
      <c r="D36" s="16">
        <v>264</v>
      </c>
      <c r="E36" s="16">
        <v>2600</v>
      </c>
      <c r="F36" s="17" t="s">
        <v>186</v>
      </c>
      <c r="G36" s="16">
        <v>28</v>
      </c>
      <c r="H36" s="16">
        <v>57</v>
      </c>
      <c r="I36" s="18">
        <v>35</v>
      </c>
      <c r="J36" s="16">
        <v>35</v>
      </c>
      <c r="K36" s="16">
        <v>95</v>
      </c>
      <c r="L36" s="16">
        <f>28+31+25</f>
        <v>84</v>
      </c>
      <c r="M36" s="19">
        <v>1</v>
      </c>
      <c r="N36" s="61"/>
      <c r="O36" s="15" t="s">
        <v>99</v>
      </c>
    </row>
    <row r="37" spans="1:15" s="6" customFormat="1" x14ac:dyDescent="0.25">
      <c r="A37" s="34"/>
      <c r="B37" s="15"/>
      <c r="C37" s="15" t="s">
        <v>237</v>
      </c>
      <c r="D37" s="16"/>
      <c r="E37" s="16">
        <f>SUM(E4:E36)</f>
        <v>138255</v>
      </c>
      <c r="F37" s="36"/>
      <c r="G37" s="33"/>
      <c r="H37" s="33"/>
      <c r="I37" s="33"/>
      <c r="J37" s="33"/>
      <c r="K37" s="33"/>
      <c r="L37" s="33"/>
      <c r="M37" s="37"/>
      <c r="N37" s="38"/>
      <c r="O37" s="39"/>
    </row>
    <row r="38" spans="1:15" ht="13.5" customHeight="1" x14ac:dyDescent="0.25">
      <c r="A38" s="45" t="s">
        <v>78</v>
      </c>
      <c r="B38" s="46"/>
      <c r="C38" s="46"/>
      <c r="D38" s="46"/>
      <c r="E38" s="46"/>
      <c r="F38" s="46"/>
      <c r="G38" s="46"/>
      <c r="H38" s="46"/>
      <c r="I38" s="46"/>
      <c r="J38" s="46"/>
      <c r="K38" s="46"/>
      <c r="L38" s="46"/>
      <c r="M38" s="46"/>
      <c r="N38" s="46"/>
      <c r="O38" s="47"/>
    </row>
    <row r="39" spans="1:15" s="6" customFormat="1" ht="42.75" customHeight="1" x14ac:dyDescent="0.25">
      <c r="A39" s="53" t="s">
        <v>70</v>
      </c>
      <c r="B39" s="15" t="s">
        <v>94</v>
      </c>
      <c r="C39" s="15" t="s">
        <v>144</v>
      </c>
      <c r="D39" s="16">
        <v>250000</v>
      </c>
      <c r="E39" s="16">
        <v>10400</v>
      </c>
      <c r="F39" s="17" t="s">
        <v>187</v>
      </c>
      <c r="G39" s="25">
        <v>330314</v>
      </c>
      <c r="H39" s="16">
        <v>302642</v>
      </c>
      <c r="I39" s="18">
        <v>301393</v>
      </c>
      <c r="J39" s="16">
        <v>301393</v>
      </c>
      <c r="K39" s="16">
        <v>301393</v>
      </c>
      <c r="L39" s="16">
        <v>301393</v>
      </c>
      <c r="M39" s="19">
        <v>1</v>
      </c>
      <c r="N39" s="59">
        <v>0.99</v>
      </c>
      <c r="O39" s="15" t="s">
        <v>101</v>
      </c>
    </row>
    <row r="40" spans="1:15" s="6" customFormat="1" ht="65.25" customHeight="1" x14ac:dyDescent="0.25">
      <c r="A40" s="53"/>
      <c r="B40" s="15" t="s">
        <v>95</v>
      </c>
      <c r="C40" s="15" t="s">
        <v>144</v>
      </c>
      <c r="D40" s="16">
        <v>100000</v>
      </c>
      <c r="E40" s="16">
        <v>6500</v>
      </c>
      <c r="F40" s="17" t="s">
        <v>187</v>
      </c>
      <c r="G40" s="25">
        <v>168258.2</v>
      </c>
      <c r="H40" s="16">
        <v>168258.2</v>
      </c>
      <c r="I40" s="18">
        <v>177952</v>
      </c>
      <c r="J40" s="16">
        <v>177952</v>
      </c>
      <c r="K40" s="16">
        <v>177952</v>
      </c>
      <c r="L40" s="16">
        <v>117952</v>
      </c>
      <c r="M40" s="19">
        <v>1</v>
      </c>
      <c r="N40" s="60"/>
      <c r="O40" s="15" t="s">
        <v>100</v>
      </c>
    </row>
    <row r="41" spans="1:15" s="6" customFormat="1" ht="55.5" customHeight="1" x14ac:dyDescent="0.25">
      <c r="A41" s="53"/>
      <c r="B41" s="70" t="s">
        <v>96</v>
      </c>
      <c r="C41" s="15" t="s">
        <v>145</v>
      </c>
      <c r="D41" s="16">
        <v>103794</v>
      </c>
      <c r="E41" s="29">
        <v>600</v>
      </c>
      <c r="F41" s="54" t="s">
        <v>188</v>
      </c>
      <c r="G41" s="16">
        <f>20341+354</f>
        <v>20695</v>
      </c>
      <c r="H41" s="16">
        <v>207501</v>
      </c>
      <c r="I41" s="18">
        <v>0</v>
      </c>
      <c r="J41" s="16">
        <v>0</v>
      </c>
      <c r="K41" s="16">
        <v>0</v>
      </c>
      <c r="L41" s="16">
        <v>0</v>
      </c>
      <c r="M41" s="19">
        <v>1</v>
      </c>
      <c r="N41" s="60"/>
      <c r="O41" s="15" t="s">
        <v>111</v>
      </c>
    </row>
    <row r="42" spans="1:15" s="6" customFormat="1" ht="62.25" customHeight="1" x14ac:dyDescent="0.25">
      <c r="A42" s="53"/>
      <c r="B42" s="70"/>
      <c r="C42" s="15" t="s">
        <v>146</v>
      </c>
      <c r="D42" s="16">
        <v>103794</v>
      </c>
      <c r="E42" s="16">
        <v>0</v>
      </c>
      <c r="F42" s="56"/>
      <c r="G42" s="16">
        <v>110813</v>
      </c>
      <c r="H42" s="16" t="s">
        <v>82</v>
      </c>
      <c r="I42" s="18">
        <v>0</v>
      </c>
      <c r="J42" s="16">
        <v>0</v>
      </c>
      <c r="K42" s="16">
        <v>0</v>
      </c>
      <c r="L42" s="16">
        <v>0</v>
      </c>
      <c r="M42" s="19">
        <v>1</v>
      </c>
      <c r="N42" s="60"/>
      <c r="O42" s="15" t="s">
        <v>111</v>
      </c>
    </row>
    <row r="43" spans="1:15" s="6" customFormat="1" ht="62.25" customHeight="1" x14ac:dyDescent="0.25">
      <c r="A43" s="53"/>
      <c r="B43" s="30" t="s">
        <v>21</v>
      </c>
      <c r="C43" s="15" t="s">
        <v>121</v>
      </c>
      <c r="D43" s="16">
        <v>1</v>
      </c>
      <c r="E43" s="29">
        <v>1260</v>
      </c>
      <c r="F43" s="21" t="s">
        <v>189</v>
      </c>
      <c r="G43" s="16">
        <v>0</v>
      </c>
      <c r="H43" s="16">
        <v>120</v>
      </c>
      <c r="I43" s="18">
        <v>126</v>
      </c>
      <c r="J43" s="16">
        <v>131</v>
      </c>
      <c r="K43" s="16">
        <v>154</v>
      </c>
      <c r="L43" s="16">
        <v>165</v>
      </c>
      <c r="M43" s="19">
        <v>1</v>
      </c>
      <c r="N43" s="60"/>
      <c r="O43" s="15" t="s">
        <v>230</v>
      </c>
    </row>
    <row r="44" spans="1:15" s="6" customFormat="1" ht="29.25" customHeight="1" x14ac:dyDescent="0.25">
      <c r="A44" s="53"/>
      <c r="B44" s="30" t="s">
        <v>22</v>
      </c>
      <c r="C44" s="15" t="s">
        <v>238</v>
      </c>
      <c r="D44" s="16">
        <v>4</v>
      </c>
      <c r="E44" s="29">
        <v>3900</v>
      </c>
      <c r="F44" s="29" t="s">
        <v>173</v>
      </c>
      <c r="G44" s="16">
        <v>4</v>
      </c>
      <c r="H44" s="16">
        <v>4</v>
      </c>
      <c r="I44" s="18">
        <v>4</v>
      </c>
      <c r="J44" s="16">
        <v>3</v>
      </c>
      <c r="K44" s="16">
        <v>3</v>
      </c>
      <c r="L44" s="16">
        <v>3</v>
      </c>
      <c r="M44" s="19">
        <v>1</v>
      </c>
      <c r="N44" s="60"/>
      <c r="O44" s="15" t="s">
        <v>253</v>
      </c>
    </row>
    <row r="45" spans="1:15" s="6" customFormat="1" ht="63" customHeight="1" x14ac:dyDescent="0.25">
      <c r="A45" s="53"/>
      <c r="B45" s="30" t="s">
        <v>85</v>
      </c>
      <c r="C45" s="15" t="s">
        <v>120</v>
      </c>
      <c r="D45" s="16">
        <v>2</v>
      </c>
      <c r="E45" s="29">
        <v>2400</v>
      </c>
      <c r="F45" s="21" t="s">
        <v>190</v>
      </c>
      <c r="G45" s="16">
        <v>2</v>
      </c>
      <c r="H45" s="16">
        <v>2</v>
      </c>
      <c r="I45" s="18">
        <v>10</v>
      </c>
      <c r="J45" s="16">
        <v>5</v>
      </c>
      <c r="K45" s="16">
        <v>0</v>
      </c>
      <c r="L45" s="16">
        <v>0</v>
      </c>
      <c r="M45" s="19">
        <v>1</v>
      </c>
      <c r="N45" s="60"/>
      <c r="O45" s="15" t="s">
        <v>231</v>
      </c>
    </row>
    <row r="46" spans="1:15" s="6" customFormat="1" ht="48" customHeight="1" x14ac:dyDescent="0.25">
      <c r="A46" s="53"/>
      <c r="B46" s="70" t="s">
        <v>23</v>
      </c>
      <c r="C46" s="15" t="s">
        <v>147</v>
      </c>
      <c r="D46" s="16">
        <v>20000</v>
      </c>
      <c r="E46" s="16"/>
      <c r="F46" s="54" t="s">
        <v>188</v>
      </c>
      <c r="G46" s="16">
        <v>131228</v>
      </c>
      <c r="H46" s="16">
        <v>119256.3</v>
      </c>
      <c r="I46" s="18">
        <v>119256</v>
      </c>
      <c r="J46" s="16">
        <v>119256</v>
      </c>
      <c r="K46" s="16">
        <v>119256</v>
      </c>
      <c r="L46" s="16">
        <v>119256</v>
      </c>
      <c r="M46" s="19">
        <v>1</v>
      </c>
      <c r="N46" s="60"/>
      <c r="O46" s="15" t="s">
        <v>112</v>
      </c>
    </row>
    <row r="47" spans="1:15" s="6" customFormat="1" ht="39" customHeight="1" x14ac:dyDescent="0.25">
      <c r="A47" s="53"/>
      <c r="B47" s="70"/>
      <c r="C47" s="15" t="s">
        <v>148</v>
      </c>
      <c r="D47" s="16">
        <v>4145</v>
      </c>
      <c r="E47" s="16"/>
      <c r="F47" s="55"/>
      <c r="G47" s="16">
        <v>4145</v>
      </c>
      <c r="H47" s="16" t="s">
        <v>82</v>
      </c>
      <c r="I47" s="18">
        <v>73</v>
      </c>
      <c r="J47" s="16">
        <v>25</v>
      </c>
      <c r="K47" s="16">
        <v>25</v>
      </c>
      <c r="L47" s="16">
        <v>25</v>
      </c>
      <c r="M47" s="19">
        <v>1</v>
      </c>
      <c r="N47" s="60"/>
      <c r="O47" s="15" t="s">
        <v>232</v>
      </c>
    </row>
    <row r="48" spans="1:15" s="6" customFormat="1" ht="44.25" customHeight="1" x14ac:dyDescent="0.25">
      <c r="A48" s="53"/>
      <c r="B48" s="70"/>
      <c r="C48" s="15" t="s">
        <v>149</v>
      </c>
      <c r="D48" s="16">
        <v>35830</v>
      </c>
      <c r="E48" s="16"/>
      <c r="F48" s="56"/>
      <c r="G48" s="16">
        <v>35356</v>
      </c>
      <c r="H48" s="16">
        <v>35140</v>
      </c>
      <c r="I48" s="18">
        <v>35140</v>
      </c>
      <c r="J48" s="16">
        <v>35140</v>
      </c>
      <c r="K48" s="16">
        <v>35140</v>
      </c>
      <c r="L48" s="16">
        <v>35140</v>
      </c>
      <c r="M48" s="19">
        <f>+K48/D48</f>
        <v>0.98074239464136204</v>
      </c>
      <c r="N48" s="60"/>
      <c r="O48" s="15" t="s">
        <v>107</v>
      </c>
    </row>
    <row r="49" spans="1:15" s="6" customFormat="1" ht="72" customHeight="1" x14ac:dyDescent="0.25">
      <c r="A49" s="53" t="s">
        <v>71</v>
      </c>
      <c r="B49" s="15" t="s">
        <v>84</v>
      </c>
      <c r="C49" s="15" t="s">
        <v>118</v>
      </c>
      <c r="D49" s="16">
        <v>37</v>
      </c>
      <c r="E49" s="16"/>
      <c r="F49" s="17" t="s">
        <v>191</v>
      </c>
      <c r="G49" s="16">
        <v>37</v>
      </c>
      <c r="H49" s="16">
        <v>40</v>
      </c>
      <c r="I49" s="18">
        <v>40</v>
      </c>
      <c r="J49" s="16">
        <v>40</v>
      </c>
      <c r="K49" s="16">
        <v>40</v>
      </c>
      <c r="L49" s="16">
        <v>40</v>
      </c>
      <c r="M49" s="19">
        <v>1</v>
      </c>
      <c r="N49" s="60"/>
      <c r="O49" s="15"/>
    </row>
    <row r="50" spans="1:15" s="6" customFormat="1" ht="69" customHeight="1" x14ac:dyDescent="0.25">
      <c r="A50" s="53"/>
      <c r="B50" s="15" t="s">
        <v>24</v>
      </c>
      <c r="C50" s="15" t="s">
        <v>89</v>
      </c>
      <c r="D50" s="16">
        <v>3</v>
      </c>
      <c r="E50" s="16"/>
      <c r="F50" s="17" t="s">
        <v>192</v>
      </c>
      <c r="G50" s="16">
        <v>1</v>
      </c>
      <c r="H50" s="16">
        <v>1</v>
      </c>
      <c r="I50" s="18" t="s">
        <v>108</v>
      </c>
      <c r="J50" s="16" t="s">
        <v>114</v>
      </c>
      <c r="K50" s="16" t="s">
        <v>114</v>
      </c>
      <c r="L50" s="16" t="s">
        <v>114</v>
      </c>
      <c r="M50" s="19">
        <v>1</v>
      </c>
      <c r="N50" s="60"/>
      <c r="O50" s="15" t="s">
        <v>226</v>
      </c>
    </row>
    <row r="51" spans="1:15" s="6" customFormat="1" ht="60" x14ac:dyDescent="0.25">
      <c r="A51" s="53"/>
      <c r="B51" s="15" t="s">
        <v>25</v>
      </c>
      <c r="C51" s="15" t="s">
        <v>119</v>
      </c>
      <c r="D51" s="16">
        <v>5</v>
      </c>
      <c r="E51" s="16"/>
      <c r="F51" s="17" t="s">
        <v>191</v>
      </c>
      <c r="G51" s="16">
        <v>4</v>
      </c>
      <c r="H51" s="16">
        <v>5</v>
      </c>
      <c r="I51" s="18">
        <v>16</v>
      </c>
      <c r="J51" s="16">
        <v>16</v>
      </c>
      <c r="K51" s="16">
        <v>16</v>
      </c>
      <c r="L51" s="16">
        <v>16</v>
      </c>
      <c r="M51" s="19">
        <v>1</v>
      </c>
      <c r="N51" s="60"/>
      <c r="O51" s="15"/>
    </row>
    <row r="52" spans="1:15" s="6" customFormat="1" ht="93" customHeight="1" x14ac:dyDescent="0.25">
      <c r="A52" s="26" t="s">
        <v>72</v>
      </c>
      <c r="B52" s="15" t="s">
        <v>102</v>
      </c>
      <c r="C52" s="15" t="s">
        <v>150</v>
      </c>
      <c r="D52" s="16">
        <v>3</v>
      </c>
      <c r="E52" s="16"/>
      <c r="F52" s="16" t="s">
        <v>172</v>
      </c>
      <c r="G52" s="16">
        <v>1</v>
      </c>
      <c r="H52" s="16">
        <v>0</v>
      </c>
      <c r="I52" s="18">
        <v>0</v>
      </c>
      <c r="J52" s="16">
        <v>1</v>
      </c>
      <c r="K52" s="16">
        <v>1</v>
      </c>
      <c r="L52" s="16">
        <v>1</v>
      </c>
      <c r="M52" s="19">
        <v>1</v>
      </c>
      <c r="N52" s="61"/>
      <c r="O52" s="15" t="s">
        <v>251</v>
      </c>
    </row>
    <row r="53" spans="1:15" ht="13.5" customHeight="1" x14ac:dyDescent="0.25">
      <c r="A53" s="45" t="s">
        <v>79</v>
      </c>
      <c r="B53" s="46"/>
      <c r="C53" s="46"/>
      <c r="D53" s="46"/>
      <c r="E53" s="46"/>
      <c r="F53" s="46"/>
      <c r="G53" s="46"/>
      <c r="H53" s="46"/>
      <c r="I53" s="46"/>
      <c r="J53" s="46"/>
      <c r="K53" s="46"/>
      <c r="L53" s="46"/>
      <c r="M53" s="46"/>
      <c r="N53" s="46"/>
      <c r="O53" s="47"/>
    </row>
    <row r="54" spans="1:15" s="6" customFormat="1" ht="51.75" customHeight="1" x14ac:dyDescent="0.25">
      <c r="A54" s="53" t="s">
        <v>73</v>
      </c>
      <c r="B54" s="15" t="s">
        <v>26</v>
      </c>
      <c r="C54" s="15" t="s">
        <v>48</v>
      </c>
      <c r="D54" s="16">
        <v>4</v>
      </c>
      <c r="E54" s="16"/>
      <c r="F54" s="16" t="s">
        <v>172</v>
      </c>
      <c r="G54" s="16">
        <v>3</v>
      </c>
      <c r="H54" s="16">
        <v>3</v>
      </c>
      <c r="I54" s="18">
        <v>0</v>
      </c>
      <c r="J54" s="16">
        <v>0</v>
      </c>
      <c r="K54" s="16">
        <v>1</v>
      </c>
      <c r="L54" s="16">
        <v>0.65</v>
      </c>
      <c r="M54" s="19">
        <v>1</v>
      </c>
      <c r="N54" s="62">
        <v>0.85</v>
      </c>
      <c r="O54" s="15" t="s">
        <v>252</v>
      </c>
    </row>
    <row r="55" spans="1:15" s="6" customFormat="1" ht="35.25" customHeight="1" x14ac:dyDescent="0.25">
      <c r="A55" s="53"/>
      <c r="B55" s="70" t="s">
        <v>49</v>
      </c>
      <c r="C55" s="15" t="s">
        <v>50</v>
      </c>
      <c r="D55" s="16">
        <v>1</v>
      </c>
      <c r="E55" s="29"/>
      <c r="F55" s="54" t="s">
        <v>193</v>
      </c>
      <c r="G55" s="16">
        <v>0</v>
      </c>
      <c r="H55" s="16">
        <v>1</v>
      </c>
      <c r="I55" s="18">
        <v>0</v>
      </c>
      <c r="J55" s="16">
        <v>0</v>
      </c>
      <c r="K55" s="16">
        <v>0</v>
      </c>
      <c r="L55" s="16">
        <v>0</v>
      </c>
      <c r="M55" s="19">
        <v>1</v>
      </c>
      <c r="N55" s="63"/>
      <c r="O55" s="65" t="s">
        <v>227</v>
      </c>
    </row>
    <row r="56" spans="1:15" s="6" customFormat="1" ht="12.75" customHeight="1" x14ac:dyDescent="0.25">
      <c r="A56" s="53"/>
      <c r="B56" s="70"/>
      <c r="C56" s="15" t="s">
        <v>51</v>
      </c>
      <c r="D56" s="16">
        <v>1</v>
      </c>
      <c r="E56" s="35"/>
      <c r="F56" s="56"/>
      <c r="G56" s="16">
        <v>0</v>
      </c>
      <c r="H56" s="16">
        <v>1</v>
      </c>
      <c r="I56" s="18">
        <v>1</v>
      </c>
      <c r="J56" s="16">
        <v>1</v>
      </c>
      <c r="K56" s="16">
        <v>1</v>
      </c>
      <c r="L56" s="16">
        <v>1</v>
      </c>
      <c r="M56" s="19">
        <v>1</v>
      </c>
      <c r="N56" s="63"/>
      <c r="O56" s="66"/>
    </row>
    <row r="57" spans="1:15" s="6" customFormat="1" ht="34.5" customHeight="1" x14ac:dyDescent="0.25">
      <c r="A57" s="53"/>
      <c r="B57" s="15" t="s">
        <v>27</v>
      </c>
      <c r="C57" s="15" t="s">
        <v>52</v>
      </c>
      <c r="D57" s="16">
        <v>37</v>
      </c>
      <c r="E57" s="16"/>
      <c r="F57" s="17" t="s">
        <v>194</v>
      </c>
      <c r="G57" s="16">
        <v>20</v>
      </c>
      <c r="H57" s="16">
        <v>22</v>
      </c>
      <c r="I57" s="18">
        <v>22</v>
      </c>
      <c r="J57" s="16">
        <v>23</v>
      </c>
      <c r="K57" s="16">
        <v>23</v>
      </c>
      <c r="L57" s="16">
        <v>23</v>
      </c>
      <c r="M57" s="19">
        <f>+K57/D57</f>
        <v>0.6216216216216216</v>
      </c>
      <c r="N57" s="63"/>
      <c r="O57" s="15"/>
    </row>
    <row r="58" spans="1:15" s="6" customFormat="1" ht="33" customHeight="1" x14ac:dyDescent="0.25">
      <c r="A58" s="53"/>
      <c r="B58" s="15" t="s">
        <v>53</v>
      </c>
      <c r="C58" s="15" t="s">
        <v>151</v>
      </c>
      <c r="D58" s="16">
        <v>200</v>
      </c>
      <c r="E58" s="16"/>
      <c r="F58" s="17" t="s">
        <v>195</v>
      </c>
      <c r="G58" s="16">
        <f>93+7+11</f>
        <v>111</v>
      </c>
      <c r="H58" s="16">
        <f>5+78+117</f>
        <v>200</v>
      </c>
      <c r="I58" s="18">
        <v>330</v>
      </c>
      <c r="J58" s="16">
        <v>12</v>
      </c>
      <c r="K58" s="16">
        <v>0</v>
      </c>
      <c r="L58" s="16">
        <v>0</v>
      </c>
      <c r="M58" s="19">
        <v>1</v>
      </c>
      <c r="N58" s="63"/>
      <c r="O58" s="15"/>
    </row>
    <row r="59" spans="1:15" s="6" customFormat="1" ht="34.5" customHeight="1" x14ac:dyDescent="0.25">
      <c r="A59" s="53"/>
      <c r="B59" s="15" t="s">
        <v>54</v>
      </c>
      <c r="C59" s="15" t="s">
        <v>151</v>
      </c>
      <c r="D59" s="16">
        <v>20</v>
      </c>
      <c r="E59" s="16"/>
      <c r="F59" s="17" t="s">
        <v>194</v>
      </c>
      <c r="G59" s="16">
        <f>15+17+19</f>
        <v>51</v>
      </c>
      <c r="H59" s="16">
        <f>92+56</f>
        <v>148</v>
      </c>
      <c r="I59" s="18">
        <v>15</v>
      </c>
      <c r="J59" s="16">
        <v>238</v>
      </c>
      <c r="K59" s="16">
        <v>82</v>
      </c>
      <c r="L59" s="16">
        <v>0</v>
      </c>
      <c r="M59" s="19">
        <v>1</v>
      </c>
      <c r="N59" s="63"/>
      <c r="O59" s="15" t="s">
        <v>244</v>
      </c>
    </row>
    <row r="60" spans="1:15" s="6" customFormat="1" ht="99.75" customHeight="1" x14ac:dyDescent="0.25">
      <c r="A60" s="53"/>
      <c r="B60" s="15" t="s">
        <v>28</v>
      </c>
      <c r="C60" s="15" t="s">
        <v>55</v>
      </c>
      <c r="D60" s="16">
        <v>1</v>
      </c>
      <c r="E60" s="16"/>
      <c r="F60" s="17" t="s">
        <v>196</v>
      </c>
      <c r="G60" s="16">
        <v>0</v>
      </c>
      <c r="H60" s="16">
        <v>0</v>
      </c>
      <c r="I60" s="18">
        <v>0</v>
      </c>
      <c r="J60" s="16">
        <v>0</v>
      </c>
      <c r="K60" s="16">
        <v>1</v>
      </c>
      <c r="L60" s="16">
        <v>0</v>
      </c>
      <c r="M60" s="19">
        <v>1</v>
      </c>
      <c r="N60" s="63"/>
      <c r="O60" s="15" t="s">
        <v>228</v>
      </c>
    </row>
    <row r="61" spans="1:15" s="6" customFormat="1" ht="48" x14ac:dyDescent="0.25">
      <c r="A61" s="53"/>
      <c r="B61" s="15" t="s">
        <v>29</v>
      </c>
      <c r="C61" s="15" t="s">
        <v>152</v>
      </c>
      <c r="D61" s="16">
        <v>6500</v>
      </c>
      <c r="E61" s="16"/>
      <c r="F61" s="17" t="s">
        <v>197</v>
      </c>
      <c r="G61" s="16">
        <v>4170</v>
      </c>
      <c r="H61" s="16">
        <v>2205</v>
      </c>
      <c r="I61" s="18">
        <v>1570.9</v>
      </c>
      <c r="J61" s="16">
        <v>16.8</v>
      </c>
      <c r="K61" s="16">
        <v>200</v>
      </c>
      <c r="L61" s="16">
        <v>0</v>
      </c>
      <c r="M61" s="19">
        <v>1</v>
      </c>
      <c r="N61" s="63"/>
      <c r="O61" s="15" t="s">
        <v>117</v>
      </c>
    </row>
    <row r="62" spans="1:15" s="6" customFormat="1" ht="33" customHeight="1" x14ac:dyDescent="0.25">
      <c r="A62" s="53" t="s">
        <v>74</v>
      </c>
      <c r="B62" s="15" t="s">
        <v>56</v>
      </c>
      <c r="C62" s="15" t="s">
        <v>153</v>
      </c>
      <c r="D62" s="16">
        <v>1150</v>
      </c>
      <c r="E62" s="16"/>
      <c r="F62" s="17" t="s">
        <v>198</v>
      </c>
      <c r="G62" s="16">
        <v>300</v>
      </c>
      <c r="H62" s="16">
        <v>559</v>
      </c>
      <c r="I62" s="18">
        <v>116</v>
      </c>
      <c r="J62" s="16">
        <v>99</v>
      </c>
      <c r="K62" s="16">
        <v>32.5</v>
      </c>
      <c r="L62" s="16">
        <v>19.78</v>
      </c>
      <c r="M62" s="19">
        <v>0.98</v>
      </c>
      <c r="N62" s="63"/>
      <c r="O62" s="15"/>
    </row>
    <row r="63" spans="1:15" s="6" customFormat="1" ht="39" customHeight="1" x14ac:dyDescent="0.25">
      <c r="A63" s="53"/>
      <c r="B63" s="15" t="s">
        <v>30</v>
      </c>
      <c r="C63" s="15" t="s">
        <v>154</v>
      </c>
      <c r="D63" s="16">
        <v>12000</v>
      </c>
      <c r="E63" s="16"/>
      <c r="F63" s="17" t="s">
        <v>198</v>
      </c>
      <c r="G63" s="16">
        <v>11958</v>
      </c>
      <c r="H63" s="16">
        <v>14545</v>
      </c>
      <c r="I63" s="18">
        <v>500</v>
      </c>
      <c r="J63" s="16">
        <v>0</v>
      </c>
      <c r="K63" s="16">
        <v>300</v>
      </c>
      <c r="L63" s="16">
        <v>77.319999999999993</v>
      </c>
      <c r="M63" s="19">
        <v>1</v>
      </c>
      <c r="N63" s="63"/>
      <c r="O63" s="15"/>
    </row>
    <row r="64" spans="1:15" s="6" customFormat="1" ht="36.75" customHeight="1" x14ac:dyDescent="0.25">
      <c r="A64" s="53"/>
      <c r="B64" s="15" t="s">
        <v>57</v>
      </c>
      <c r="C64" s="15" t="s">
        <v>155</v>
      </c>
      <c r="D64" s="16">
        <v>2400</v>
      </c>
      <c r="E64" s="16"/>
      <c r="F64" s="17" t="s">
        <v>199</v>
      </c>
      <c r="G64" s="16">
        <v>0</v>
      </c>
      <c r="H64" s="16">
        <v>0</v>
      </c>
      <c r="I64" s="18">
        <v>0</v>
      </c>
      <c r="J64" s="16">
        <v>0</v>
      </c>
      <c r="K64" s="16">
        <v>0</v>
      </c>
      <c r="L64" s="40">
        <v>0</v>
      </c>
      <c r="M64" s="32">
        <v>0</v>
      </c>
      <c r="N64" s="63"/>
      <c r="O64" s="15"/>
    </row>
    <row r="65" spans="1:15" s="6" customFormat="1" ht="50.25" customHeight="1" x14ac:dyDescent="0.25">
      <c r="A65" s="53"/>
      <c r="B65" s="15" t="s">
        <v>31</v>
      </c>
      <c r="C65" s="15" t="s">
        <v>156</v>
      </c>
      <c r="D65" s="16">
        <v>5</v>
      </c>
      <c r="E65" s="16"/>
      <c r="F65" s="17" t="s">
        <v>201</v>
      </c>
      <c r="G65" s="16">
        <v>1</v>
      </c>
      <c r="H65" s="16">
        <v>1</v>
      </c>
      <c r="I65" s="18">
        <v>1</v>
      </c>
      <c r="J65" s="16">
        <v>1</v>
      </c>
      <c r="K65" s="16">
        <v>1</v>
      </c>
      <c r="L65" s="16">
        <v>1</v>
      </c>
      <c r="M65" s="19">
        <f>1/D65</f>
        <v>0.2</v>
      </c>
      <c r="N65" s="63"/>
      <c r="O65" s="15" t="s">
        <v>200</v>
      </c>
    </row>
    <row r="66" spans="1:15" s="6" customFormat="1" ht="59.25" customHeight="1" x14ac:dyDescent="0.25">
      <c r="A66" s="53"/>
      <c r="B66" s="15" t="s">
        <v>58</v>
      </c>
      <c r="C66" s="15" t="s">
        <v>157</v>
      </c>
      <c r="D66" s="16">
        <v>6500</v>
      </c>
      <c r="E66" s="16"/>
      <c r="F66" s="17" t="s">
        <v>188</v>
      </c>
      <c r="G66" s="16">
        <v>4170</v>
      </c>
      <c r="H66" s="16">
        <f>+G61+H61</f>
        <v>6375</v>
      </c>
      <c r="I66" s="18">
        <f>+H66+I61</f>
        <v>7945.9</v>
      </c>
      <c r="J66" s="16">
        <f>+I66+J61</f>
        <v>7962.7</v>
      </c>
      <c r="K66" s="16">
        <v>8163</v>
      </c>
      <c r="L66" s="16">
        <v>8163</v>
      </c>
      <c r="M66" s="19">
        <v>1</v>
      </c>
      <c r="N66" s="63"/>
      <c r="O66" s="15" t="s">
        <v>103</v>
      </c>
    </row>
    <row r="67" spans="1:15" s="6" customFormat="1" ht="60" customHeight="1" x14ac:dyDescent="0.25">
      <c r="A67" s="53" t="s">
        <v>75</v>
      </c>
      <c r="B67" s="15" t="s">
        <v>32</v>
      </c>
      <c r="C67" s="15" t="s">
        <v>59</v>
      </c>
      <c r="D67" s="16">
        <v>1</v>
      </c>
      <c r="E67" s="16"/>
      <c r="F67" s="17" t="s">
        <v>198</v>
      </c>
      <c r="G67" s="16">
        <v>1</v>
      </c>
      <c r="H67" s="16">
        <v>1</v>
      </c>
      <c r="I67" s="18">
        <v>1</v>
      </c>
      <c r="J67" s="16">
        <v>1</v>
      </c>
      <c r="K67" s="16">
        <v>1</v>
      </c>
      <c r="L67" s="16">
        <v>1</v>
      </c>
      <c r="M67" s="19">
        <v>1</v>
      </c>
      <c r="N67" s="63"/>
      <c r="O67" s="15" t="s">
        <v>105</v>
      </c>
    </row>
    <row r="68" spans="1:15" s="6" customFormat="1" ht="62.25" customHeight="1" x14ac:dyDescent="0.25">
      <c r="A68" s="53"/>
      <c r="B68" s="27" t="s">
        <v>33</v>
      </c>
      <c r="C68" s="15" t="s">
        <v>60</v>
      </c>
      <c r="D68" s="16">
        <v>1</v>
      </c>
      <c r="E68" s="16"/>
      <c r="F68" s="17" t="s">
        <v>202</v>
      </c>
      <c r="G68" s="16">
        <v>1</v>
      </c>
      <c r="H68" s="16">
        <v>1</v>
      </c>
      <c r="I68" s="18">
        <v>0</v>
      </c>
      <c r="J68" s="16">
        <v>1</v>
      </c>
      <c r="K68" s="16">
        <v>1</v>
      </c>
      <c r="L68" s="16">
        <v>1</v>
      </c>
      <c r="M68" s="19">
        <v>1</v>
      </c>
      <c r="N68" s="64"/>
      <c r="O68" s="15" t="s">
        <v>203</v>
      </c>
    </row>
    <row r="69" spans="1:15" ht="13.5" customHeight="1" x14ac:dyDescent="0.25">
      <c r="A69" s="42" t="s">
        <v>80</v>
      </c>
      <c r="B69" s="43"/>
      <c r="C69" s="43"/>
      <c r="D69" s="43"/>
      <c r="E69" s="43"/>
      <c r="F69" s="43"/>
      <c r="G69" s="43"/>
      <c r="H69" s="43"/>
      <c r="I69" s="43"/>
      <c r="J69" s="43"/>
      <c r="K69" s="43"/>
      <c r="L69" s="43"/>
      <c r="M69" s="43"/>
      <c r="N69" s="43"/>
      <c r="O69" s="44"/>
    </row>
    <row r="70" spans="1:15" s="6" customFormat="1" ht="48" x14ac:dyDescent="0.25">
      <c r="A70" s="48" t="s">
        <v>76</v>
      </c>
      <c r="B70" s="3" t="s">
        <v>86</v>
      </c>
      <c r="C70" s="3" t="s">
        <v>61</v>
      </c>
      <c r="D70" s="16">
        <v>20</v>
      </c>
      <c r="E70" s="16"/>
      <c r="F70" s="17" t="s">
        <v>204</v>
      </c>
      <c r="G70" s="2">
        <v>2</v>
      </c>
      <c r="H70" s="2">
        <v>7</v>
      </c>
      <c r="I70" s="9">
        <v>5</v>
      </c>
      <c r="J70" s="2">
        <v>8</v>
      </c>
      <c r="K70" s="2">
        <v>9</v>
      </c>
      <c r="L70" s="2">
        <v>5</v>
      </c>
      <c r="M70" s="10">
        <v>1</v>
      </c>
      <c r="N70" s="50">
        <v>0.99</v>
      </c>
      <c r="O70" s="3" t="s">
        <v>233</v>
      </c>
    </row>
    <row r="71" spans="1:15" s="6" customFormat="1" ht="54.75" customHeight="1" x14ac:dyDescent="0.25">
      <c r="A71" s="48"/>
      <c r="B71" s="3" t="s">
        <v>34</v>
      </c>
      <c r="C71" s="3" t="s">
        <v>91</v>
      </c>
      <c r="D71" s="16">
        <v>80</v>
      </c>
      <c r="E71" s="16"/>
      <c r="F71" s="17" t="s">
        <v>205</v>
      </c>
      <c r="G71" s="2">
        <v>50</v>
      </c>
      <c r="H71" s="2">
        <v>80</v>
      </c>
      <c r="I71" s="9">
        <v>80</v>
      </c>
      <c r="J71" s="2">
        <v>80</v>
      </c>
      <c r="K71" s="2">
        <v>80</v>
      </c>
      <c r="L71" s="2">
        <v>80</v>
      </c>
      <c r="M71" s="10">
        <v>1</v>
      </c>
      <c r="N71" s="51"/>
      <c r="O71" s="3" t="s">
        <v>208</v>
      </c>
    </row>
    <row r="72" spans="1:15" s="6" customFormat="1" ht="48" x14ac:dyDescent="0.25">
      <c r="A72" s="48"/>
      <c r="B72" s="3" t="s">
        <v>92</v>
      </c>
      <c r="C72" s="3" t="s">
        <v>158</v>
      </c>
      <c r="D72" s="16">
        <v>50</v>
      </c>
      <c r="E72" s="16"/>
      <c r="F72" s="17" t="s">
        <v>206</v>
      </c>
      <c r="G72" s="2">
        <v>109</v>
      </c>
      <c r="H72" s="2">
        <v>0</v>
      </c>
      <c r="I72" s="9">
        <v>0</v>
      </c>
      <c r="J72" s="2">
        <v>0</v>
      </c>
      <c r="K72" s="2">
        <v>0</v>
      </c>
      <c r="L72" s="2">
        <v>0</v>
      </c>
      <c r="M72" s="10">
        <v>1</v>
      </c>
      <c r="N72" s="51"/>
      <c r="O72" s="3" t="s">
        <v>209</v>
      </c>
    </row>
    <row r="73" spans="1:15" s="6" customFormat="1" ht="84" x14ac:dyDescent="0.25">
      <c r="A73" s="48"/>
      <c r="B73" s="3" t="s">
        <v>35</v>
      </c>
      <c r="C73" s="3" t="s">
        <v>62</v>
      </c>
      <c r="D73" s="16">
        <v>37</v>
      </c>
      <c r="E73" s="16"/>
      <c r="F73" s="17" t="s">
        <v>207</v>
      </c>
      <c r="G73" s="2">
        <v>37</v>
      </c>
      <c r="H73" s="2">
        <v>37</v>
      </c>
      <c r="I73" s="9">
        <v>37</v>
      </c>
      <c r="J73" s="2">
        <v>37</v>
      </c>
      <c r="K73" s="2">
        <v>37</v>
      </c>
      <c r="L73" s="2">
        <v>37</v>
      </c>
      <c r="M73" s="10">
        <v>1</v>
      </c>
      <c r="N73" s="51"/>
      <c r="O73" s="3" t="s">
        <v>210</v>
      </c>
    </row>
    <row r="74" spans="1:15" s="6" customFormat="1" ht="48" customHeight="1" x14ac:dyDescent="0.25">
      <c r="A74" s="48"/>
      <c r="B74" s="14" t="s">
        <v>36</v>
      </c>
      <c r="C74" s="3" t="s">
        <v>63</v>
      </c>
      <c r="D74" s="16">
        <v>200</v>
      </c>
      <c r="E74" s="29"/>
      <c r="F74" s="29" t="s">
        <v>172</v>
      </c>
      <c r="G74" s="2">
        <v>320</v>
      </c>
      <c r="H74" s="2">
        <v>384</v>
      </c>
      <c r="I74" s="9">
        <v>553</v>
      </c>
      <c r="J74" s="2">
        <v>569</v>
      </c>
      <c r="K74" s="2">
        <v>344</v>
      </c>
      <c r="L74" s="2">
        <v>493</v>
      </c>
      <c r="M74" s="10">
        <v>0.99</v>
      </c>
      <c r="N74" s="51"/>
      <c r="O74" s="13"/>
    </row>
    <row r="75" spans="1:15" s="6" customFormat="1" ht="72" x14ac:dyDescent="0.25">
      <c r="A75" s="48" t="s">
        <v>77</v>
      </c>
      <c r="B75" s="3" t="s">
        <v>37</v>
      </c>
      <c r="C75" s="3" t="s">
        <v>83</v>
      </c>
      <c r="D75" s="16">
        <v>100</v>
      </c>
      <c r="E75" s="16"/>
      <c r="F75" s="16" t="s">
        <v>172</v>
      </c>
      <c r="G75" s="2">
        <v>28</v>
      </c>
      <c r="H75" s="2">
        <v>153</v>
      </c>
      <c r="I75" s="9">
        <v>235</v>
      </c>
      <c r="J75" s="2">
        <v>204</v>
      </c>
      <c r="K75" s="2">
        <v>192</v>
      </c>
      <c r="L75" s="2">
        <v>201</v>
      </c>
      <c r="M75" s="10">
        <v>1</v>
      </c>
      <c r="N75" s="51"/>
      <c r="O75" s="3" t="s">
        <v>163</v>
      </c>
    </row>
    <row r="76" spans="1:15" s="6" customFormat="1" ht="15" customHeight="1" x14ac:dyDescent="0.25">
      <c r="A76" s="48"/>
      <c r="B76" s="49" t="s">
        <v>235</v>
      </c>
      <c r="C76" s="3" t="s">
        <v>159</v>
      </c>
      <c r="D76" s="16">
        <v>50</v>
      </c>
      <c r="E76" s="29"/>
      <c r="F76" s="57" t="s">
        <v>172</v>
      </c>
      <c r="G76" s="2">
        <v>28</v>
      </c>
      <c r="H76" s="2">
        <v>57</v>
      </c>
      <c r="I76" s="9">
        <v>35</v>
      </c>
      <c r="J76" s="2">
        <v>102</v>
      </c>
      <c r="K76" s="2">
        <v>192</v>
      </c>
      <c r="L76" s="2">
        <v>201</v>
      </c>
      <c r="M76" s="10">
        <v>1</v>
      </c>
      <c r="N76" s="51"/>
      <c r="O76" s="3"/>
    </row>
    <row r="77" spans="1:15" s="6" customFormat="1" ht="35.25" customHeight="1" x14ac:dyDescent="0.25">
      <c r="A77" s="48"/>
      <c r="B77" s="49"/>
      <c r="C77" s="3" t="s">
        <v>160</v>
      </c>
      <c r="D77" s="16">
        <v>50</v>
      </c>
      <c r="E77" s="35"/>
      <c r="F77" s="58"/>
      <c r="G77" s="2">
        <v>28</v>
      </c>
      <c r="H77" s="2">
        <v>218</v>
      </c>
      <c r="I77" s="9">
        <v>235</v>
      </c>
      <c r="J77" s="2">
        <v>204</v>
      </c>
      <c r="K77" s="2">
        <v>192</v>
      </c>
      <c r="L77" s="2">
        <v>201</v>
      </c>
      <c r="M77" s="10">
        <v>1</v>
      </c>
      <c r="N77" s="52"/>
      <c r="O77" s="3" t="s">
        <v>211</v>
      </c>
    </row>
    <row r="78" spans="1:15" x14ac:dyDescent="0.25">
      <c r="A78" s="69" t="s">
        <v>161</v>
      </c>
      <c r="B78" s="69"/>
      <c r="C78" s="69"/>
      <c r="D78" s="69"/>
      <c r="E78" s="69"/>
      <c r="F78" s="69"/>
      <c r="G78" s="69"/>
      <c r="H78" s="69"/>
      <c r="I78" s="69"/>
      <c r="J78" s="69"/>
      <c r="K78" s="12"/>
      <c r="L78" s="12"/>
      <c r="M78" s="12"/>
      <c r="N78" s="11">
        <f>+(N70+N54+N39+N4)/4</f>
        <v>0.91375000000000006</v>
      </c>
    </row>
    <row r="79" spans="1:15" ht="11.25" customHeight="1" x14ac:dyDescent="0.25"/>
    <row r="80" spans="1:15" hidden="1" x14ac:dyDescent="0.25"/>
    <row r="81" spans="14:14" hidden="1" x14ac:dyDescent="0.25"/>
    <row r="82" spans="14:14" hidden="1" x14ac:dyDescent="0.25"/>
    <row r="88" spans="14:14" x14ac:dyDescent="0.25">
      <c r="N88" s="31"/>
    </row>
  </sheetData>
  <mergeCells count="37">
    <mergeCell ref="A1:O1"/>
    <mergeCell ref="A78:J78"/>
    <mergeCell ref="B19:B22"/>
    <mergeCell ref="B25:B27"/>
    <mergeCell ref="B30:B34"/>
    <mergeCell ref="B55:B56"/>
    <mergeCell ref="B46:B48"/>
    <mergeCell ref="A67:A68"/>
    <mergeCell ref="A4:A17"/>
    <mergeCell ref="A18:A24"/>
    <mergeCell ref="B41:B42"/>
    <mergeCell ref="A35:A36"/>
    <mergeCell ref="A62:A66"/>
    <mergeCell ref="A25:A28"/>
    <mergeCell ref="F25:F27"/>
    <mergeCell ref="A29:A34"/>
    <mergeCell ref="O55:O56"/>
    <mergeCell ref="F30:F34"/>
    <mergeCell ref="N4:N36"/>
    <mergeCell ref="A54:A61"/>
    <mergeCell ref="F19:F22"/>
    <mergeCell ref="A3:O3"/>
    <mergeCell ref="A38:O38"/>
    <mergeCell ref="A53:O53"/>
    <mergeCell ref="A69:O69"/>
    <mergeCell ref="A75:A77"/>
    <mergeCell ref="B76:B77"/>
    <mergeCell ref="A70:A74"/>
    <mergeCell ref="N70:N77"/>
    <mergeCell ref="A39:A48"/>
    <mergeCell ref="F46:F48"/>
    <mergeCell ref="F55:F56"/>
    <mergeCell ref="F76:F77"/>
    <mergeCell ref="F41:F42"/>
    <mergeCell ref="N39:N52"/>
    <mergeCell ref="N54:N68"/>
    <mergeCell ref="A49:A51"/>
  </mergeCells>
  <printOptions horizontalCentered="1" gridLines="1"/>
  <pageMargins left="0.23622047244094491" right="0.23622047244094491" top="0.74803149606299213" bottom="0.74803149606299213" header="0.31496062992125984" footer="0.31496062992125984"/>
  <pageSetup orientation="landscape" horizontalDpi="300" verticalDpi="300" r:id="rId1"/>
  <headerFooter>
    <oddHeader>&amp;CANEXO 2:  AVANCE DEL  CUMPLIMIENTO PGAR 2011-2023  A PARTIR DE LA EJECUCIÓN DE LOS PLANES DE ACCIÓN DE LA CAM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ANEXO 10</vt:lpstr>
      <vt:lpstr>'ANEXO 10'!Área_de_impresión</vt:lpstr>
      <vt:lpstr>'ANEXO 10'!Títulos_a_imprimir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indira Burbano Montenegro</cp:lastModifiedBy>
  <cp:lastPrinted>2016-03-13T22:10:18Z</cp:lastPrinted>
  <dcterms:created xsi:type="dcterms:W3CDTF">2016-02-08T21:22:49Z</dcterms:created>
  <dcterms:modified xsi:type="dcterms:W3CDTF">2023-07-28T14:03:46Z</dcterms:modified>
</cp:coreProperties>
</file>