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ccontratacion\Downloads\"/>
    </mc:Choice>
  </mc:AlternateContent>
  <bookViews>
    <workbookView xWindow="0" yWindow="0" windowWidth="28800" windowHeight="11310"/>
  </bookViews>
  <sheets>
    <sheet name="GESTION CONTRACTUAL 2023" sheetId="1" r:id="rId1"/>
    <sheet name="CONVENIOS 2023" sheetId="2" r:id="rId2"/>
  </sheets>
  <definedNames>
    <definedName name="_xlnm._FilterDatabase" localSheetId="0" hidden="1">'GESTION CONTRACTUAL 2023'!$A$5:$K$482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I14" i="1" l="1"/>
  <c r="AJ482" i="1" l="1"/>
  <c r="AI480" i="1"/>
  <c r="AJ480" i="1" s="1"/>
  <c r="O480" i="1"/>
  <c r="AJ479" i="1"/>
  <c r="AJ478" i="1"/>
  <c r="AI477" i="1"/>
  <c r="AJ477" i="1" s="1"/>
  <c r="AI476" i="1"/>
  <c r="AJ476" i="1" s="1"/>
  <c r="AJ474" i="1"/>
  <c r="AJ473" i="1"/>
  <c r="AK472" i="1"/>
  <c r="AJ472" i="1"/>
  <c r="AJ471" i="1"/>
  <c r="AJ470" i="1"/>
  <c r="AJ469" i="1"/>
  <c r="AF468" i="1"/>
  <c r="AJ467" i="1"/>
  <c r="AJ466" i="1"/>
  <c r="AI465" i="1"/>
  <c r="AJ425" i="1" s="1"/>
  <c r="AJ464" i="1"/>
  <c r="AJ463" i="1"/>
  <c r="AJ462" i="1"/>
  <c r="AJ461" i="1"/>
  <c r="AJ460" i="1"/>
  <c r="AJ459" i="1"/>
  <c r="AJ458" i="1"/>
  <c r="AJ457" i="1"/>
  <c r="AJ456" i="1"/>
  <c r="AJ455" i="1"/>
  <c r="AJ454" i="1"/>
  <c r="AJ453" i="1"/>
  <c r="AJ452" i="1"/>
  <c r="AJ451" i="1"/>
  <c r="AI450" i="1"/>
  <c r="AJ450" i="1" s="1"/>
  <c r="AJ449" i="1"/>
  <c r="AJ448" i="1"/>
  <c r="AJ447" i="1"/>
  <c r="AJ446" i="1"/>
  <c r="AJ444" i="1"/>
  <c r="AJ443" i="1"/>
  <c r="AJ442" i="1"/>
  <c r="AJ441" i="1"/>
  <c r="O441" i="1"/>
  <c r="AJ440" i="1"/>
  <c r="AJ439" i="1"/>
  <c r="AJ438" i="1"/>
  <c r="AJ437" i="1"/>
  <c r="AJ436" i="1"/>
  <c r="AJ435" i="1"/>
  <c r="AJ434" i="1"/>
  <c r="AJ433" i="1"/>
  <c r="AJ432" i="1"/>
  <c r="AJ431" i="1"/>
  <c r="AJ430" i="1"/>
  <c r="AJ429" i="1"/>
  <c r="AJ428" i="1"/>
  <c r="AJ427" i="1"/>
  <c r="AJ426" i="1"/>
  <c r="AL425" i="1"/>
  <c r="AI425" i="1"/>
  <c r="AJ424" i="1"/>
  <c r="AJ423" i="1"/>
  <c r="AJ422" i="1"/>
  <c r="O422" i="1"/>
  <c r="AJ421" i="1"/>
  <c r="AJ420" i="1"/>
  <c r="AI420" i="1"/>
  <c r="AJ418" i="1"/>
  <c r="AJ417" i="1"/>
  <c r="AJ416" i="1"/>
  <c r="AJ415" i="1"/>
  <c r="AJ414" i="1"/>
  <c r="AJ413" i="1"/>
  <c r="AJ412" i="1"/>
  <c r="AJ411" i="1"/>
  <c r="AJ410" i="1"/>
  <c r="AJ409" i="1"/>
  <c r="AJ408" i="1"/>
  <c r="AJ407" i="1"/>
  <c r="AJ406" i="1"/>
  <c r="AJ405" i="1"/>
  <c r="AJ404" i="1"/>
  <c r="O402" i="1"/>
  <c r="AJ402" i="1" s="1"/>
  <c r="AJ401" i="1"/>
  <c r="AJ400" i="1"/>
  <c r="AJ399" i="1"/>
  <c r="AJ398" i="1"/>
  <c r="AJ396" i="1"/>
  <c r="AJ395" i="1"/>
  <c r="AJ393" i="1"/>
  <c r="AJ392" i="1"/>
  <c r="AJ391" i="1"/>
  <c r="AJ390" i="1"/>
  <c r="AJ389" i="1"/>
  <c r="O389" i="1"/>
  <c r="AJ388" i="1"/>
  <c r="AJ387" i="1"/>
  <c r="AJ386" i="1"/>
  <c r="AJ385" i="1"/>
  <c r="AJ384" i="1"/>
  <c r="AJ383" i="1"/>
  <c r="AJ382" i="1"/>
  <c r="AJ381" i="1"/>
  <c r="AJ380" i="1"/>
  <c r="AJ379" i="1"/>
  <c r="AJ378" i="1"/>
  <c r="AJ377" i="1"/>
  <c r="AJ376" i="1"/>
  <c r="AJ375" i="1"/>
  <c r="AJ374" i="1"/>
  <c r="AJ373" i="1"/>
  <c r="AJ372" i="1"/>
  <c r="AJ371" i="1"/>
  <c r="AJ369" i="1"/>
  <c r="AJ368" i="1"/>
  <c r="AJ367" i="1"/>
  <c r="AK366" i="1"/>
  <c r="AJ366" i="1"/>
  <c r="AJ365" i="1"/>
  <c r="AJ364" i="1"/>
  <c r="AJ363" i="1"/>
  <c r="AJ361" i="1"/>
  <c r="AJ360" i="1"/>
  <c r="AJ359" i="1"/>
  <c r="AJ358" i="1"/>
  <c r="AJ357" i="1"/>
  <c r="AJ356" i="1"/>
  <c r="AJ355" i="1"/>
  <c r="AJ354" i="1"/>
  <c r="AJ353" i="1"/>
  <c r="AJ352" i="1"/>
  <c r="AJ351" i="1"/>
  <c r="AJ350" i="1"/>
  <c r="AJ349" i="1"/>
  <c r="AJ348" i="1"/>
  <c r="O348" i="1"/>
  <c r="AJ346" i="1"/>
  <c r="AJ345" i="1"/>
  <c r="AJ344" i="1"/>
  <c r="AJ343" i="1"/>
  <c r="AJ342" i="1"/>
  <c r="AJ341" i="1"/>
  <c r="AJ340" i="1"/>
  <c r="AJ339" i="1"/>
  <c r="AJ338" i="1"/>
  <c r="AJ337" i="1"/>
  <c r="AJ336" i="1"/>
  <c r="AJ335" i="1"/>
  <c r="AJ334" i="1"/>
  <c r="AJ333" i="1"/>
  <c r="AJ332" i="1"/>
  <c r="N331" i="1"/>
  <c r="O331" i="1" s="1"/>
  <c r="AJ331" i="1" s="1"/>
  <c r="AJ330" i="1"/>
  <c r="AJ329" i="1"/>
  <c r="AJ328" i="1"/>
  <c r="AJ327" i="1"/>
  <c r="AJ326" i="1"/>
  <c r="AJ325" i="1"/>
  <c r="O325" i="1"/>
  <c r="AJ324" i="1"/>
  <c r="AJ323" i="1"/>
  <c r="AJ322" i="1"/>
  <c r="AJ320" i="1"/>
  <c r="AJ319" i="1"/>
  <c r="AJ318" i="1"/>
  <c r="AJ317" i="1"/>
  <c r="AJ316" i="1"/>
  <c r="AJ315" i="1"/>
  <c r="AJ314" i="1"/>
  <c r="AJ313" i="1"/>
  <c r="O313" i="1"/>
  <c r="AJ312" i="1"/>
  <c r="AJ311" i="1"/>
  <c r="AJ310" i="1"/>
  <c r="O309" i="1"/>
  <c r="AJ308" i="1"/>
  <c r="AJ307" i="1"/>
  <c r="AJ306" i="1"/>
  <c r="AJ305" i="1"/>
  <c r="AF304" i="1"/>
  <c r="AJ304" i="1" s="1"/>
  <c r="O303" i="1"/>
  <c r="AJ302" i="1"/>
  <c r="AJ301" i="1"/>
  <c r="AJ300" i="1"/>
  <c r="AJ299" i="1"/>
  <c r="AJ298" i="1"/>
  <c r="AJ297" i="1"/>
  <c r="AJ296" i="1"/>
  <c r="AJ295" i="1"/>
  <c r="AJ294" i="1"/>
  <c r="AJ293" i="1"/>
  <c r="AJ292" i="1"/>
  <c r="AJ291" i="1"/>
  <c r="AJ290" i="1"/>
  <c r="AJ289" i="1"/>
  <c r="AJ288" i="1"/>
  <c r="AL281" i="1"/>
  <c r="AJ281" i="1"/>
  <c r="O281" i="1"/>
  <c r="AJ278" i="1"/>
  <c r="AJ277" i="1"/>
  <c r="AJ272" i="1"/>
  <c r="AJ271" i="1"/>
  <c r="AJ270" i="1"/>
  <c r="AJ265" i="1"/>
  <c r="AJ256" i="1"/>
  <c r="AJ249" i="1"/>
  <c r="AK237" i="1"/>
  <c r="AL237" i="1" s="1"/>
  <c r="AJ236" i="1"/>
  <c r="AJ230" i="1"/>
  <c r="AJ229" i="1"/>
  <c r="AJ227" i="1"/>
  <c r="AJ225" i="1"/>
  <c r="AJ224" i="1"/>
  <c r="AJ218" i="1"/>
  <c r="AJ217" i="1"/>
  <c r="AJ216" i="1"/>
  <c r="AJ211" i="1"/>
  <c r="AJ209" i="1"/>
  <c r="AJ207" i="1"/>
  <c r="AK203" i="1"/>
  <c r="AL203" i="1" s="1"/>
  <c r="AJ203" i="1"/>
  <c r="AJ201" i="1"/>
  <c r="AJ198" i="1"/>
  <c r="AJ197" i="1"/>
  <c r="AJ188" i="1"/>
  <c r="AJ181" i="1"/>
  <c r="AJ180" i="1"/>
  <c r="AJ179" i="1"/>
  <c r="AJ173" i="1"/>
  <c r="AI173" i="1"/>
  <c r="AJ169" i="1"/>
  <c r="AJ167" i="1"/>
  <c r="O161" i="1"/>
  <c r="AJ161" i="1" s="1"/>
  <c r="AI160" i="1"/>
  <c r="AJ159" i="1"/>
  <c r="AJ158" i="1"/>
  <c r="AJ155" i="1"/>
  <c r="AJ154" i="1"/>
  <c r="AJ150" i="1"/>
  <c r="AJ145" i="1"/>
  <c r="AJ144" i="1"/>
  <c r="AJ142" i="1"/>
  <c r="AJ135" i="1"/>
  <c r="AJ133" i="1"/>
  <c r="AJ132" i="1"/>
  <c r="AI131" i="1"/>
  <c r="AJ128" i="1"/>
  <c r="AI122" i="1"/>
  <c r="AK122" i="1" s="1"/>
  <c r="AJ119" i="1"/>
  <c r="AJ108" i="1"/>
  <c r="AJ102" i="1"/>
  <c r="AJ100" i="1"/>
  <c r="AJ99" i="1"/>
  <c r="AI94" i="1"/>
  <c r="AJ88" i="1"/>
  <c r="AJ83" i="1"/>
  <c r="AJ80" i="1"/>
  <c r="AL66" i="1"/>
  <c r="AL58" i="1"/>
  <c r="AI58" i="1"/>
  <c r="AI51" i="1"/>
  <c r="AI26" i="1"/>
  <c r="AI25" i="1"/>
  <c r="AI23" i="1"/>
  <c r="AI22" i="1"/>
  <c r="AK22" i="1" s="1"/>
  <c r="AI21" i="1"/>
  <c r="AI19" i="1"/>
  <c r="AI18" i="1"/>
  <c r="AI17" i="1"/>
  <c r="AI16" i="1"/>
  <c r="AI15" i="1"/>
  <c r="AI13" i="1"/>
  <c r="AI12" i="1"/>
  <c r="AI11" i="1"/>
  <c r="AI10" i="1"/>
  <c r="AI9" i="1"/>
  <c r="O7" i="1"/>
  <c r="AI6" i="1"/>
  <c r="AJ465" i="1" l="1"/>
  <c r="AJ122" i="1"/>
</calcChain>
</file>

<file path=xl/sharedStrings.xml><?xml version="1.0" encoding="utf-8"?>
<sst xmlns="http://schemas.openxmlformats.org/spreadsheetml/2006/main" count="8405" uniqueCount="3451">
  <si>
    <t>SEGUIMIENTO A LA EJECUCIÓN DE CONTRATOS</t>
  </si>
  <si>
    <t>CÓDIGO</t>
  </si>
  <si>
    <t>T-CAM-045</t>
  </si>
  <si>
    <t>VERSIÓN</t>
  </si>
  <si>
    <t>FECHA</t>
  </si>
  <si>
    <t>PROCESO DE SELECCIÓN</t>
  </si>
  <si>
    <t>CONTRATO</t>
  </si>
  <si>
    <t>CONTRATISTA</t>
  </si>
  <si>
    <t>VALOR APORTE CAM ($)</t>
  </si>
  <si>
    <t>DISPONIBILIDAD PRESUPUESTAL - CDP</t>
  </si>
  <si>
    <t xml:space="preserve">REGISTRO PRESUPUESTAL  </t>
  </si>
  <si>
    <t>PÓLIZA</t>
  </si>
  <si>
    <t>SUPERVISIÓN E INTERVENTORIA</t>
  </si>
  <si>
    <t>GESTIÓN CONTRACTUAL</t>
  </si>
  <si>
    <t>MODALIDAD</t>
  </si>
  <si>
    <t>No. PROCESO</t>
  </si>
  <si>
    <t>No.</t>
  </si>
  <si>
    <t>FECHA SUSCRIPCION</t>
  </si>
  <si>
    <t>CLASE DE CONTRATO</t>
  </si>
  <si>
    <t>OBJETO DEL CONTRATO</t>
  </si>
  <si>
    <t xml:space="preserve">PLAZO </t>
  </si>
  <si>
    <t>NOMBRE</t>
  </si>
  <si>
    <t>C.C. o NIT.</t>
  </si>
  <si>
    <t>DOMICILIO</t>
  </si>
  <si>
    <t>NATURALEZA JURIDICA</t>
  </si>
  <si>
    <t>APORTES CAM</t>
  </si>
  <si>
    <t>OTROS APORTANTES</t>
  </si>
  <si>
    <t>VALOR BIENES Y SERVICIOS</t>
  </si>
  <si>
    <t>VALOR CONTRATO</t>
  </si>
  <si>
    <t xml:space="preserve"> No. CDP</t>
  </si>
  <si>
    <t>RUBRO</t>
  </si>
  <si>
    <t>No.CRP</t>
  </si>
  <si>
    <t xml:space="preserve">POLIZA FECHA DE EXPEDICIÓN </t>
  </si>
  <si>
    <t xml:space="preserve">POLIZA FECHA DE APROBACIÓN </t>
  </si>
  <si>
    <t>DEPENDENCIA</t>
  </si>
  <si>
    <t>NOMBRE SUPERVISOR / INTERVENTOR</t>
  </si>
  <si>
    <t>FECHA DELEGACIÓN</t>
  </si>
  <si>
    <t>FECHA ACTA DE INICIO</t>
  </si>
  <si>
    <t>PRÓRROGAS EN TIEMPO (meses, días y años)</t>
  </si>
  <si>
    <t xml:space="preserve"> FECHA 
S1</t>
  </si>
  <si>
    <t>FECHA
R1</t>
  </si>
  <si>
    <t>FECHA 
S2</t>
  </si>
  <si>
    <t>FECHA 
R2</t>
  </si>
  <si>
    <t>ADICIONES EN DINERO (valor)</t>
  </si>
  <si>
    <t>FECHA DE TERMINACIÓN</t>
  </si>
  <si>
    <t>FECHA DE LIQUIDACIÓN</t>
  </si>
  <si>
    <t>VALOR EJECUTADO</t>
  </si>
  <si>
    <t>VALOR POR EJECUTAR</t>
  </si>
  <si>
    <t>PORCENTAJE EJECUCIÓN FÍSICA</t>
  </si>
  <si>
    <t>PORCENTAJE EJECUCIÓN FINANCIERA</t>
  </si>
  <si>
    <t>OBSERVACIONES</t>
  </si>
  <si>
    <t>ESTADO CTO</t>
  </si>
  <si>
    <t>ESTADO SECOP II</t>
  </si>
  <si>
    <t>LINK UBICACIÓN DEL CONTRATO SECOP II</t>
  </si>
  <si>
    <t>DIRECTA</t>
  </si>
  <si>
    <t>CD-001-CAM-2023</t>
  </si>
  <si>
    <t>001</t>
  </si>
  <si>
    <t>PRESTACION DE SERVICIOS PROFESIONALES</t>
  </si>
  <si>
    <t>PRESTAR LOS SERVICIOS DE REVISORÍA FISCAL, POR INTERMEDIO DE UN CONTADOR PÚBLICO, CON MATRÍCULA PROFESIONAL VIGENTE, QUIEN REALIZARA PRINCIPALMENTE LAS FUNCIONES ESTABLECIDAS EN EL ARTÍCULO 60 DE LOS ESTATUTOS DE LA CORPORACIÓN, EN EL ARTÍCULO 207 DEL CÓDIGO DE COMERCIO Y EN EL ARTÍCULO 4° DEL ACUERDO DE LA ASAMBLEA CORPORATIVA REALIZADA EL 11 DE DICIEMBRE DE 2019.</t>
  </si>
  <si>
    <t>12 M HASTA EL 31/12/2023</t>
  </si>
  <si>
    <t>CONTADORES ASOCIADOS CONTAR S.A.S./ R.L. CARLOS ALBERTO BARRERO RUBIO</t>
  </si>
  <si>
    <t>Carrera 5 No 5a-02 Oficina 403 Edif. Banco Bogotá Neiva (Huila)</t>
  </si>
  <si>
    <t>JURIDICA</t>
  </si>
  <si>
    <t>GA2.1.2.02.02.008</t>
  </si>
  <si>
    <t>S. GRAL</t>
  </si>
  <si>
    <t>ALBERTO VARGAS ARIAS</t>
  </si>
  <si>
    <t>2023/12/31</t>
  </si>
  <si>
    <t>PTE</t>
  </si>
  <si>
    <t>CERRADO</t>
  </si>
  <si>
    <t>https://community.secop.gov.co/Public/Tendering/OpportunityDetail/Index?noticeUID=CO1.NTC.3704064&amp;isFromPublicArea=True&amp;isModal=False</t>
  </si>
  <si>
    <t>CD-002-CAM-2023</t>
  </si>
  <si>
    <t>002</t>
  </si>
  <si>
    <t>PRESTAR LOS SERVICIOS COMO ASISTENTE DE REVISORÍA FISCAL, EN EL APOYO DE LAS FUNCIONES ESTABLECIDAS EN EL ARTÍCULO 60 DE LOS ESTATUTOS DE LA CORPORACIÓN, EN EL ARTÍCULO 207 DEL CÓDIGO DE COMERCIO Y EN EL ARTÍCULO 4° DEL ACUERDO DE LA ASAMBLEA CORPORATIVA DEL 2019.</t>
  </si>
  <si>
    <t>12 M SIN EXCEDER EL 31/12/2023</t>
  </si>
  <si>
    <t>JUAN FRANCISCO GOMEZ BADILLO</t>
  </si>
  <si>
    <t xml:space="preserve"> Carrera 1F No 70ª-05 Colmenar Neiva (Huila)</t>
  </si>
  <si>
    <t>NATURAL</t>
  </si>
  <si>
    <t>LIQUIDADO</t>
  </si>
  <si>
    <t>TERMINADO</t>
  </si>
  <si>
    <t>https://community.secop.gov.co/Public/Tendering/OpportunityDetail/Index?noticeUID=CO1.NTC.3710313&amp;isFromPublicArea=True&amp;isModal=False</t>
  </si>
  <si>
    <t>CD-003-CAM-2023</t>
  </si>
  <si>
    <t>003</t>
  </si>
  <si>
    <t>PRESTACION DE SERVICIOS DE APOYO A LA GESTION</t>
  </si>
  <si>
    <t>LA CONTRATISTA SE OBLIGA PARA CON LA CAM A PRESTAR SUS SERVICIOS COMO AUXILIAR DE LA REVISORÍA FISCAL.</t>
  </si>
  <si>
    <t>LUCELIDA MOSQUERA LEAL</t>
  </si>
  <si>
    <t>CL 40 6 A 42 BRR LAS GRANJAS de Neiva Huila.</t>
  </si>
  <si>
    <t xml:space="preserve">GA2.1.2.02.02.008 Servicios prestados a las empresas y servicios de producción FUENTE: 13001 RECURSOS $27,951,360.00
</t>
  </si>
  <si>
    <t>N/A</t>
  </si>
  <si>
    <t>2023/01/05</t>
  </si>
  <si>
    <t>https://community.secop.gov.co/Public/Tendering/OpportunityDetail/Index?noticeUID=CO1.NTC.3710465&amp;isFromPublicArea=True&amp;isModal=False</t>
  </si>
  <si>
    <t>CD-004-CAM-2023</t>
  </si>
  <si>
    <t>004</t>
  </si>
  <si>
    <t>PRESTACION DE SERVICIOS PROFESIONALES EN LAS DIFERENTES ACTIVIDADES ADMINISTRATIVAS, LA RENDICIÓN DE INFORMES QUE REQUIERAN LOS ORGANISMOS DE CONTROL EN MATERIA DE CONTRATACIÓN ESTATAL Y EL CARGUE DE INFORMACIÓN EN LOS DIFERENTES APLICATIVOS A CARGO DE LA OFICINA DE CONTRATACIÓN DE LA CAM.</t>
  </si>
  <si>
    <t>11 M - 25 D Sin exceder 30/12/2023</t>
  </si>
  <si>
    <t>AMANDA LUCIA OSORIO MEDINA</t>
  </si>
  <si>
    <t>CALLE 74A 3W - 24 Barrio Calamari</t>
  </si>
  <si>
    <t>OC</t>
  </si>
  <si>
    <t>MARGARITA MARIA BERMEO VITOVIZ</t>
  </si>
  <si>
    <t>https://community.secop.gov.co/Public/Tendering/OpportunityDetail/Index?noticeUID=CO1.NTC.3710811&amp;isFromPublicArea=True&amp;isModal=False</t>
  </si>
  <si>
    <t>CD-005-CAM-2023</t>
  </si>
  <si>
    <t>005</t>
  </si>
  <si>
    <t>PRESTACION DE SERVICIOS PROFESIONALES PARA EL APOYO JURIDICO EN LOS PROCESOS PRECONTRACTUAL-CONTRACTUAL Y POSTCONTRACTUAL QUE SE ADELANTAN EN LA OFICINA DE CONTRATACIÓN A TRAVÉS DE LAS DIFERENTES MODALIDADES DE SELECCION ESPECIALMENTE COMPRA POR ACUERDOS MARCO DE PRECIO.</t>
  </si>
  <si>
    <t>DIEGO FERNANDO GAVIRIA CLAROS</t>
  </si>
  <si>
    <t>Carrera 31 No. 51-70</t>
  </si>
  <si>
    <t>ELIANA KATHERINE ORDOÑEZ VARGAS</t>
  </si>
  <si>
    <t>https://community.secop.gov.co/Public/Tendering/OpportunityDetail/Index?noticeUID=CO1.NTC.3711495&amp;isFromPublicArea=True&amp;isModal=False</t>
  </si>
  <si>
    <t>CD-006-CAM-2023</t>
  </si>
  <si>
    <t>006</t>
  </si>
  <si>
    <t>CONTRATAR LOS SERVICIOS PROFESIONALES DE UN ABOGADO PARA QUE APOYE LAS ACTUACIONES ADMINISTRATIVAS PRE- CONTRACTUALESPOST-CONTRACTUALES Y SANCIONATORIOS QUE ADELANTE LA OFICINA DE CONTRATACIÓN DE LA CAM.</t>
  </si>
  <si>
    <t>11 M - 25 D Sin Superar la presente vigencia fiscal</t>
  </si>
  <si>
    <t>ROBY ERIHK ESCAMILLA GAITÁN</t>
  </si>
  <si>
    <t>CARRERA 31 # 51-60 APTO 705 TORRE 7 BRISAS DE CAÑA BRAVA</t>
  </si>
  <si>
    <t>https://community.secop.gov.co/Public/Tendering/OpportunityDetail/Index?noticeUID=CO1.NTC.3716441&amp;isFromPublicArea=True&amp;isModal=False</t>
  </si>
  <si>
    <t>CD-008-CAM-2021</t>
  </si>
  <si>
    <t>007</t>
  </si>
  <si>
    <t>CONTRATO DE PRESTACIÓN DE SERVICIOS DE APOYO A LA GESTIÓN PARA BRINDAR ACOMPAÑAMIENTO A LA OFICINA DE CONTRATACIÓN DE LA CORPORACIÓN AUTÓNOMA REGIONAL DEL ALTO MAGDALENA CAM EN EL CARGUE DE DOCUMENTOS DEL SISTEMA ELECTRÓNICO DE CONTRATACIÓN PÚBLICA COLOMBIA COMPRA EFICIENTE A LAS DISTINTAS DEPENDENCIAS Y COPIA DE RESPALDO SECOP II AÑO 2023</t>
  </si>
  <si>
    <t>KHARIS ZOÉ ORDOÑEZ MOGOLLÓN</t>
  </si>
  <si>
    <t>Calle 45 No. 21-30 Los Pinos Neiva (Huila)</t>
  </si>
  <si>
    <t>https://community.secop.gov.co/Public/Tendering/OpportunityDetail/Index?noticeUID=CO1.NTC.3717372&amp;isFromPublicArea=True&amp;isModal=False</t>
  </si>
  <si>
    <t>CD-009-CAM-2023</t>
  </si>
  <si>
    <t>008</t>
  </si>
  <si>
    <t>CAPACITACIÓN Y CARGUE EN SECOP II A FUNCIONARIOS DE LA CORPORACIÓN EN LAS DIFERENTES MODALIDADES DE CONTRATACIÓN EN LA PLATAFORMA DEL SISTEMA ELECTRONICO DE CONTRATACION PÚBLICA SECOP Y APOYO EN RELACIONAMIENTO CON MESA DE TRABAJO.</t>
  </si>
  <si>
    <t>LEDYS MOGOLLÓN GOMEZ</t>
  </si>
  <si>
    <t>https://community.secop.gov.co/Public/Tendering/OpportunityDetail/Index?noticeUID=CO1.NTC.3716802&amp;isFromPublicArea=True&amp;isModal=False</t>
  </si>
  <si>
    <t>CD-007-CAM-2023</t>
  </si>
  <si>
    <t>009</t>
  </si>
  <si>
    <t>CONTRATO DE PRESTACIÓN DE SERVICIOS PROFESIONALES ESPECIALIZADOS PARA ASESORAR Y APOYAR JURÍDICAMENTE LOS PROCESOS Y PROCEDIMIENTOS DE LA OFICINA DE CONTRATACIÓN DE LA CORPORACIÓN AUTÓNOMA REGIONAL DEL ALTO MAGDALENA (CAM).</t>
  </si>
  <si>
    <t>11 M - 25 D Sin exceder 31/12/2023</t>
  </si>
  <si>
    <t>HÉCTOR FABIÁN LOSADA VARGAS</t>
  </si>
  <si>
    <t>Carrera 9 No. 5 - 49</t>
  </si>
  <si>
    <t>https://community.secop.gov.co/Public/Tendering/OpportunityDetail/Index?noticeUID=CO1.NTC.3716479&amp;isFromPublicArea=True&amp;isModal=False</t>
  </si>
  <si>
    <t>CD-010-CAM-2023</t>
  </si>
  <si>
    <t>010</t>
  </si>
  <si>
    <t>PRESTACIÓN DE SERVICIOS PROFESIONALES PARA LA REALIZACIÓN DE ACTIVIDADES DE LA SUBDIRECCION ADMINISTRATIVA Y FINANCIERA EN LA IMPLEMENTACION Y SEGUIMIENTO DEL PLAN ESTRATEGICO DE TALENTO HUMANO Y DEMAS PLANES QUE LO COMPONEN, EN SU EJECUCION, CONTROL Y EVALUACIÓN</t>
  </si>
  <si>
    <t>11M - 15 D</t>
  </si>
  <si>
    <t>ALEJANDRA TELLEZ PEDREROS</t>
  </si>
  <si>
    <t>Calle 21 No 21 - 90 Casa 27 Conjunto Jacaranda Neiva (Huila)</t>
  </si>
  <si>
    <t>SAF</t>
  </si>
  <si>
    <t>KEYLA ROCIO LAGUNA PERDOMO</t>
  </si>
  <si>
    <t>2023/01/13</t>
  </si>
  <si>
    <t>https://community.secop.gov.co/Public/Tendering/OpportunityDetail/Index?noticeUID=CO1.NTC.3747755&amp;isFromPublicArea=True&amp;isModal=False</t>
  </si>
  <si>
    <t>CD-011-CAM-2023</t>
  </si>
  <si>
    <t>011</t>
  </si>
  <si>
    <t>PRESTAR SERVICIOS PROFESIONALES DE APOYO A LA CORPORACIÓN AUTÓNOMA REGIONAL DEL ALTO MAGDALENA – CAM, CONSISTENTES EN EL DESARROLLO DE ACTIVIDADES DE FORTALECIMIENTO DE EDUCACIÓN AMBIENTAL ENCAMINADOS A CREAR CONCIENCIA Y COMPRENSIÓN, EN LOS PROCESOS ADELANTADOS CONFORME A LA EJECUCIÓN DE ACCIONES ESTABLECIDAS EN EL MARCO DEL INDICADOR MÍNIMO DE GESTIÓN IM27.</t>
  </si>
  <si>
    <t>11 M SIN EXCEDER 30/12/2023</t>
  </si>
  <si>
    <t>STEFANNY CAMARGO TRUJILLO</t>
  </si>
  <si>
    <t>CR 8 14 33 de Neiva Huila</t>
  </si>
  <si>
    <t>GI132320832080115509832080062.3.2.02.02.008</t>
  </si>
  <si>
    <t>SGA</t>
  </si>
  <si>
    <t>EDISNEY SILVA ARGOTE</t>
  </si>
  <si>
    <t>2023/01/17</t>
  </si>
  <si>
    <t>https://community.secop.gov.co/Public/Tendering/OpportunityDetail/Index?noticeUID=CO1.NTC.3752782&amp;isFromPublicArea=True&amp;isModal=False</t>
  </si>
  <si>
    <t>CD-013-CAM-2023</t>
  </si>
  <si>
    <t>012</t>
  </si>
  <si>
    <t>PRESTACIÓN DE SERVICIOS PROFESIONALES ESPECIALIZADOS A LA CORPORACIÓN AUTÓNOMA REGIONAL DEL ALTO MAGDALENA – CAM, EN EL SEGUIMIENTO Y APOYO EN LA EJECUCIÓN DE LOS INSTRUMENTOS DE PLANEACIÓN A CARGO DE LA SUBDIRECCIÓN DE REGULACIÓN Y CALIDAD AMBIENTAL, EN EL MARCO DEL PLAN DE ACCIÓN INSTITUCIONAL 2020 -2023</t>
  </si>
  <si>
    <t>11 M - 15 D Sin superar 31/12/2023</t>
  </si>
  <si>
    <t>JESUS OCTAVIO VARGAS</t>
  </si>
  <si>
    <t xml:space="preserve"> CR 7 A W 37 57</t>
  </si>
  <si>
    <t>GI132320432040114508032040482.3.2.02.02.008- GI132329932990115710532990602.3.2.02.02.008</t>
  </si>
  <si>
    <t>SRCA</t>
  </si>
  <si>
    <t>OSIRIS PERALTA ARDILA</t>
  </si>
  <si>
    <t>2023/01/16</t>
  </si>
  <si>
    <t>https://community.secop.gov.co/Public/Tendering/OpportunityDetail/Index?noticeUID=CO1.NTC.3757261&amp;isFromPublicArea=True&amp;isModal=False</t>
  </si>
  <si>
    <t>CD-020-CAM-2023</t>
  </si>
  <si>
    <t>013</t>
  </si>
  <si>
    <t>PRESTACIÓN DE SERVICIOS PROFESIONALES Y DE APOYO JURÍDICO EN EL SEGUIMIENTO A LA IMPLEMENTACIÓN DE LA POLITICA DE CONTROL INTERNO DEL MODELO INTEGRADO DE PLANEACIÓN Y GESTIÓN – MIPG DE LA CORPORACIÓN AUTÓNOMA REGIONAL DEL ALTO MAGDALENA – CAM , VIGENCIA 2023.</t>
  </si>
  <si>
    <t>11 M SIN EXCEDER 31/12/2023</t>
  </si>
  <si>
    <t>JENNIFER CAROLINA VARGAS MUÑOZ</t>
  </si>
  <si>
    <t xml:space="preserve"> CL 25 F 2 W 41</t>
  </si>
  <si>
    <t>GI132329932990115710532990602.3.2.02.02.008</t>
  </si>
  <si>
    <t>SPOT-C.INTERNO</t>
  </si>
  <si>
    <t>MARTHA VIVIANA DIAZ QUINTERO</t>
  </si>
  <si>
    <t>https://community.secop.gov.co/Public/Tendering/OpportunityDetail/Index?noticeUID=CO1.NTC.3765622&amp;isFromPublicArea=True&amp;isModal=False</t>
  </si>
  <si>
    <t>CD-012-CAM-2023</t>
  </si>
  <si>
    <t>014</t>
  </si>
  <si>
    <t xml:space="preserve">PRESTACIÓN DE SERVICIOS PROFESIONALES EN EL COMPONENTE AMBIENTAL EN TEMAS DE ORDENAMIENTO TERRITORIAL CONFORME LO ESTABLECIDO EN LAS LEYES 388 DE 1997 Y 2079 DE 2021 Y SUS DECRETOS REGLAMENTARIOS A LA CORPORACIÓN AUTÓNOMA REGIONAL DEL ALTO MAGDALENA (CAM).
</t>
  </si>
  <si>
    <t>11 M - 15 D</t>
  </si>
  <si>
    <t>AUGUSTO ENRIQUE BORRERO DURAN</t>
  </si>
  <si>
    <t>Carrera 5 No 17-64 Neiva (Huila)</t>
  </si>
  <si>
    <t>GI132320532050114708232050222.3.2.02.02.008</t>
  </si>
  <si>
    <t>SPOT</t>
  </si>
  <si>
    <t>JOHN FREDY ESTUPIÑAN PULIDO</t>
  </si>
  <si>
    <t>https://community.secop.gov.co/Public/Tendering/OpportunityDetail/Index?noticeUID=CO1.NTC.3756784&amp;isFromPublicArea=True&amp;isModal=False</t>
  </si>
  <si>
    <t>CD-017-CAM-2023</t>
  </si>
  <si>
    <t>015</t>
  </si>
  <si>
    <t>PRESTACIÓN DE SERVICIOS PROFESIONALES DE GEOGRAFÍA, EN EL CAMPO DE LA GEOMÁTICA QUE SE ADELANTAN EN LA SUBDIRECCION DE PLANEACIÓN Y ORDENAMIENTO TERRITORIAL, PARA EL ACOMPAÑAMIENTO EN LOS PROCESOS DE REVISIÓN, EVALUACIÓN, Y SEGUIMIENTO A LOS COMPONENTES AMBIENTALES Y ASUNTOS RELACIONADOS CON EL ORDENAMIENTO AMBIENTAL DEL DEPARTAMENTO DEL HUILA</t>
  </si>
  <si>
    <t>ELISA MERCEDES SANDOVAL SIERRA</t>
  </si>
  <si>
    <t>Calle 10A No 1ª-06 Sur Casa Paraiso Pitalito (Huila)</t>
  </si>
  <si>
    <t>WILLIAM ENRIQUE PINTO GALEANO</t>
  </si>
  <si>
    <t>https://community.secop.gov.co/Public/Tendering/OpportunityDetail/Index?noticeUID=CO1.NTC.3760888&amp;isFromPublicArea=True&amp;isModal=False</t>
  </si>
  <si>
    <t>CD-014-CAM-2023</t>
  </si>
  <si>
    <t>016</t>
  </si>
  <si>
    <t>PRESTAR SERVICIOS PROFESIONALES COMO MEDICO VETERINARIO DE LA CORPORACIÓN AUTÓNOMA REGIONAL DEL ALTO MAGDALENA – CAM, EN RELACION AL MANEJO, ATENCIÓN Y VALORACIÓN MÉDICA, DE LOS ANIMALES QUE INGRESAN POR DECOMISO, ENTREGA VOLUNTARIA Y/O RESCATES A LAS INSTALACIONES DEL HOGAR DE PASO DE FAUNA SILVESTRE LOCALIZADO EN EL MUNICIPIO DE NEIVA, ASI COMO TAMBIEN EN EL DESARROLLO DE LA DISPOSICION FINAL DE LOS MISMOS ACTUANDO EN EL MARCO DE LA RESOLUCION 2064 DE 2010.</t>
  </si>
  <si>
    <t>11 M</t>
  </si>
  <si>
    <t>CAMILO ANDRES CHARRY AMAYA</t>
  </si>
  <si>
    <t>Calle 35 No 8-51 Las Granjas Neiva (Huila)</t>
  </si>
  <si>
    <t>GI132320232020212905532020402.3.2.02.02.008</t>
  </si>
  <si>
    <t>MARIO ENRIQUE SUAREZ RODRIGUEZ</t>
  </si>
  <si>
    <t>https://community.secop.gov.co/Public/Tendering/OpportunityDetail/Index?noticeUID=CO1.NTC.3757283&amp;isFromPublicArea=True&amp;isModal=False</t>
  </si>
  <si>
    <t>CD-015-CAM-2023</t>
  </si>
  <si>
    <t>017</t>
  </si>
  <si>
    <t>OBRA</t>
  </si>
  <si>
    <t>CONTRATAR EL MANTENIMIENTO DE 5.000 METROS LINEALES DE AISLAMIENTO, EN ZONAS DE PROTECCIÓN DEL RESGUARDO INDIGENA TAMAS DEL CAGUÁN,LOCALIZADO EN EL MUNICIPIO DE RIVERA (H).</t>
  </si>
  <si>
    <t>5 M</t>
  </si>
  <si>
    <t>RESGUARDO INDIGENA TAMAS DEL CAGUÁN/ R.L. CLAVEL PAEZ ESCOBAR</t>
  </si>
  <si>
    <t>800209583-3</t>
  </si>
  <si>
    <t>RIVERA RESGURDO INDIGENA PANIQUITA</t>
  </si>
  <si>
    <t>GI132320232020313306432020062.3.2.02.02.009</t>
  </si>
  <si>
    <t>FREDY ALBERTO ANTURI VIDARTE</t>
  </si>
  <si>
    <t>2023/01/18</t>
  </si>
  <si>
    <t>EN EJECUCION</t>
  </si>
  <si>
    <t>https://community.secop.gov.co/Public/Tendering/OpportunityDetail/Index?noticeUID=CO1.NTC.3761720&amp;isFromPublicArea=True&amp;isModal=False</t>
  </si>
  <si>
    <t>CD-016-CAM-2023</t>
  </si>
  <si>
    <t>018</t>
  </si>
  <si>
    <t>PRESTACIÓN DE SERVICIOS PROFESIONALES A LA SUBDIRECCION DE REGULACION Y CALIDAD AMBIENTAL DE LA CAM, COMO INTEGRANTE DE LA RED DE CONTROL AMBIENTAL – RECAM, EN EL DESARROLLO DE TAREAS DE CONTROL Y VIGILANCIA, CAPACITACION, ATENCION DE CONFLICTOS RELACIOANADOS CON LA FAUNA SILVESTRE EN LA JURISDICCION DEL DEPARTAMENTO DEL HUILA</t>
  </si>
  <si>
    <t>ANDRES FELIPE TRIANA SOTO</t>
  </si>
  <si>
    <t>CARRERA 50 No.27C -01 NEIVA HUILA</t>
  </si>
  <si>
    <t xml:space="preserve">GI132320232020212705032020072.3.2.02.02.008 - GI132320232020212905732020402.3.2.02.02.008 - </t>
  </si>
  <si>
    <t>2023/12/15</t>
  </si>
  <si>
    <t>https://community.secop.gov.co/Public/Tendering/OpportunityDetail/Index?noticeUID=CO1.NTC.3760784&amp;isFromPublicArea=True&amp;isModal=False</t>
  </si>
  <si>
    <t>CD-018-CAM-2023</t>
  </si>
  <si>
    <t>019</t>
  </si>
  <si>
    <t>PRESTACIÓN DE SERVICIOS PROFESIONALES DE APOYO JURÍDICO ESPECIALIZADO A LA SUDDIRECCIÓN DE REGULACIÓN Y CALIDAD AMBIENTAL, CONCERNIENTES EN EL DESARROLLO DE ACTIVIDADES EN EL MARCO DEL PROCESO MISIONAL DE AUTORIDAD AMBIENTAL, QUE ESTEN ORIENTADAS AL COBRO POR CONCEPTO DE SEGUIMIENTO A LAS LICENCIAS Y PERMISOS AMBIENTALES OTORGADOS POR ESTA DEPENDENCIA Y TEMAS PRIORITARIOS QUE REQUIERAN ARTICULACIÓN ENTRE LA SUBDIRECCIÓN Y LAS DIRECCIONES TERRITORIALES DE LA CAM</t>
  </si>
  <si>
    <t>CARLOS EDUARDO BAHAMON MONTEALEGRE</t>
  </si>
  <si>
    <t>Carrera 42 No 18ª-08 Torre G Apartamento 1005 Neiva (Huila)</t>
  </si>
  <si>
    <t>GI132320132010310701832010262.3.2.02.02.008 // GI132320132010310902032010252.3.2.02.02.008 // GI132320132010311002232010222.3.2.02.02.008</t>
  </si>
  <si>
    <t>DALILA MENDIVELSO GONZALEZ</t>
  </si>
  <si>
    <t>https://community.secop.gov.co/Public/Tendering/OpportunityDetail/Index?noticeUID=CO1.NTC.3761333&amp;isFromPublicArea=True&amp;isModal=False</t>
  </si>
  <si>
    <t>CD-019-CAM-2023</t>
  </si>
  <si>
    <t>020</t>
  </si>
  <si>
    <t>PRESTACIÓN DE SERVICIOS PROFESIONALES A LA SUBDIRECCION DE REGULACION Y CALIDAD AMBIENTAL DE LA CAM, COMO INTEGRANTE DE LA RED DE CONTROL AMBIENTAL – RECAM, EN EL DESARROLLO DE TAREAS DE CONTROL Y VIGILANCIA, CAPACITACIÓN Y ARTICULACIÓN INTERINSTITUCIONAL, PARA AFRONTAR LA DEFORESTACIÓN EN EL DEPARTAMENTO DEL HUILA</t>
  </si>
  <si>
    <t>CESAR AUGUSTO PENAGOS GARCIA</t>
  </si>
  <si>
    <t>Carrera 1B No 36B-07 Neiva (Huila</t>
  </si>
  <si>
    <t>GI132320232020212705032020072.3.2.02.02.008</t>
  </si>
  <si>
    <t>2023/12/16</t>
  </si>
  <si>
    <t>https://community.secop.gov.co/Public/Tendering/OpportunityDetail/Index?noticeUID=CO1.NTC.3762002&amp;isFromPublicArea=True&amp;isModal=False</t>
  </si>
  <si>
    <t>CD-022-CAM-2023</t>
  </si>
  <si>
    <t>021</t>
  </si>
  <si>
    <t>PRESTACIÓN DE SERVICIOS DE APOYO A LA CORPORACIÓN AUTÓNOMA REGIONAL DEL ALTO MAGDALENA (CAM), PARA APLICAR Y AMPLIAR LOS CONOCIMIENTOS TEÓRICOS/JURÍDICOS, ADQUIRIDOS EN EL TRANSCURSO DE LA CARRERA PROFESIONAL DE DERECHO EN EL DESARROLLO DE LABORES DE ASISTENCIA ADMINISTRATIVA Y JURÍDICA EN ORDENAMIENTO TERRITORIAL.</t>
  </si>
  <si>
    <t>11 M - 6 D SIN SUPERAR 30/12/2023</t>
  </si>
  <si>
    <t>CARLOS MARIO DIAZ PEREZ</t>
  </si>
  <si>
    <t>CL 15 B # 33 A - O 6 de Neiva Huila</t>
  </si>
  <si>
    <t>2023/12/23</t>
  </si>
  <si>
    <t>https://community.secop.gov.co/Public/Tendering/OpportunityDetail/Index?noticeUID=CO1.NTC.3772126&amp;isFromPublicArea=True&amp;isModal=False</t>
  </si>
  <si>
    <t>CD-021-CAM-2023</t>
  </si>
  <si>
    <t>022</t>
  </si>
  <si>
    <t>PRESTACIÓN DE SERVICIOS PROFESIONALES A LA SUBDIRECCION DE REGULACION Y CALIDAD AMBIENTAL DE LA CAM, EN EL DESARROLLO DE TAREAS DE ACOMPAÑAMIENTO, EN EL MARCO DEL PROYECTO DE CONSOLIDACIÓN DE LA GOBERNANZA FORESTAL Y EL ACUERDO INTERSECTORIAL POR LA MADERA LEGAL, ESTRATEGIAS QUE LE APUNTAN A CONTRARRESTAR LA DEFORESTACIÓN EN EL HUILA.</t>
  </si>
  <si>
    <t>STHEFANIE VARGAS FERNANDEZ</t>
  </si>
  <si>
    <t xml:space="preserve"> Calle 75 No 1W-72 Neiva (Huila)</t>
  </si>
  <si>
    <t>GI132320232020212805332020122.3.2.02.02.008</t>
  </si>
  <si>
    <t>https://community.secop.gov.co/Public/Tendering/OpportunityDetail/Index?noticeUID=CO1.NTC.3766958&amp;isFromPublicArea=True&amp;isModal=False</t>
  </si>
  <si>
    <t>CD-024-CAM-2023</t>
  </si>
  <si>
    <t>023</t>
  </si>
  <si>
    <t>PRESTACIÓN DE SERVICIOS PROFESIONALES DE LA CORPORACIÓN AUTÓNOMA REGIONAL DEL ALTO MAGDALENA (CAM), COMO GEÓLOGO PARA EL DESARROLLO DE ACTIVIDADES DE ASISTENCIA TÉCNICA EN EL CONOCIMIENTO DEL RIESGO DE DESASTRE POR AMENAZAS NATURALES Y/O ANTRÓPICAS, APOYO A LAS DIRECCIONES TERRITORIALES EN CONTRAVENCIONES MINERAS Y EVALUACIÓN Y SEGUIMIENTO A PERMISOS DE CONCESIONES DE AGUAS SUBTERRÁNEA, DICHAS ACTIVIDADES EN LA JURISDICCIÓN DE LA CAM.</t>
  </si>
  <si>
    <t>11 M SIN SUPERAR 30/12/2023</t>
  </si>
  <si>
    <t>JESICA MARIA LABRADOR CADENA</t>
  </si>
  <si>
    <t xml:space="preserve"> CL 15 B # 33 A - O 6 de Neiva Huila</t>
  </si>
  <si>
    <t>GI132320132010310701832010262.3.2.02.02.008 // GI132320132010310902032010252.3.2.02.02.008 // GI132320332030214207632030452.3.2.02.02.008 //GI132320532050214908632050172.3.2.02.02.008</t>
  </si>
  <si>
    <t>FREDY ANTONIO ANGARITA PEREZ</t>
  </si>
  <si>
    <t>https://community.secop.gov.co/Public/Tendering/OpportunityDetail/Index?noticeUID=CO1.NTC.3779355&amp;isFromPublicArea=True&amp;isModal=False</t>
  </si>
  <si>
    <t>CD-023-CAM-2023</t>
  </si>
  <si>
    <t>024</t>
  </si>
  <si>
    <t>PRESTAR LOS SERVICIOS PROFESIONALES DE ACOMPAÑAMIENTO A LA REVISIÓN Y SEGUIMIENTO DEL COMPONENTE AMBIENTAL EN TEMAS DE ORDENAMIENTO TERRITORIAL CONFORME LO ESTABLECIDO EN LAS LEYES 388 DE 1997 Y 2079 DE 2021 Y SUS DECRETOS REGLAMENTARIOS</t>
  </si>
  <si>
    <t>11 M - 15 D Sin superar 30/12/2023</t>
  </si>
  <si>
    <t>LUIS ENRIQUE TIERRADENTRO</t>
  </si>
  <si>
    <t>CR 1 A 11 A 62 de Gigante Huila</t>
  </si>
  <si>
    <t>2023/12/30</t>
  </si>
  <si>
    <t>https://community.secop.gov.co/Public/Tendering/OpportunityDetail/Index?noticeUID=CO1.NTC.3773157&amp;isFromPublicArea=True&amp;isModal=False</t>
  </si>
  <si>
    <t>CD-025-CAM-2023</t>
  </si>
  <si>
    <t>025</t>
  </si>
  <si>
    <t>PRESTACIÓN DE SERVICIOS DE APOYO A LA GESTIÓN COMO TECNÓLOGO FORESTAL CON REFERENCIA A LOS TRÁMITES DE APROVECHAMIENTO SOSTENIBLE DE LOS BOSQUES, EN EL MARCO DE LA PROMOCION E IMPLEMENTACION DEL PROYECTO POSICIONAMIENTO DE LA GOBERNANZA FORESTAL EN EL DEPARTAMENTO DEL HUILA.</t>
  </si>
  <si>
    <t>JORGE LUIS OSORIO ROA</t>
  </si>
  <si>
    <t>CALLE 66A NO.2W-28 de Neiva Huila</t>
  </si>
  <si>
    <t>GI132320132010310902032010252.3.2.02.02.008 // GI132320232020212805332020122.3.2.02.02.008 //GI132320232020212805432020122.3.2.02.02.008</t>
  </si>
  <si>
    <t>2023/12/17</t>
  </si>
  <si>
    <t>https://community.secop.gov.co/Public/Tendering/OpportunityDetail/Index?noticeUID=CO1.NTC.3778480&amp;isFromPublicArea=True&amp;isModal=False</t>
  </si>
  <si>
    <t>CD-026-CAM-2023</t>
  </si>
  <si>
    <t>026</t>
  </si>
  <si>
    <t>PRESTACIÓN DE SERVICIOS PROFESIONALES COMO ABOGADO DE LA DIRECCIÓN TERRITORIAL NORTE DE LA CAM, PARA APOYAR LOS PROCESOS SANCIONATORIOS AMBIENTALES, A TRAVÉS DE LA ASESORÍA JURÍDICA EN EL TRÁMITE E IMPULSO DE LOS MISMOS, EN APLICACIÓN DEL DECRETO 1076 DE 2015, LEY 1333 DE 2009, Y DEMÁS NORMAS COMPLEMENTARIAS VIGENTES</t>
  </si>
  <si>
    <t>EDNA LIZED PASTRANA PINTO</t>
  </si>
  <si>
    <t xml:space="preserve"> Carrera 23B No 11-32 Monserrate Neiva (Huila)</t>
  </si>
  <si>
    <t>GI132320132010310902032010252.3.2.02.02.008 Servicios prestados a las empresas y servicios de producción FUENTE 11001: PREDIAL VIGENCIA NEIVA $9,116,480.00 // GI132320132010311002232010222.3.2.02.02.008 Servicios prestados a las empresas y servicios de producción FUENTE 11001: PREDIAL VIGENCIA NEIVA $30,160,000.00 // GI132320232020212705032020072.3.2.02.02.008 Servicios prestados a las empresas y servicios de producción FUENTE 11001: PREDIAL VIGENCIA NEIVA $4,016,000.00</t>
  </si>
  <si>
    <t>SRCA - DTN</t>
  </si>
  <si>
    <t>CAROLINA TRUJILLO CASANOVA</t>
  </si>
  <si>
    <t>2023/01/19</t>
  </si>
  <si>
    <t>2023/12/18</t>
  </si>
  <si>
    <t>https://community.secop.gov.co/Public/Tendering/OpportunityDetail/Index?noticeUID=CO1.NTC.3781388&amp;isFromPublicArea=True&amp;isModal=False</t>
  </si>
  <si>
    <t>CD-027-CAM-2023</t>
  </si>
  <si>
    <t>027</t>
  </si>
  <si>
    <t>CONTRATO DE PRESTACIÓN DE SERVICIOS PROFESIONALES PARA BRINDAR ACOMPAÑAMIENTO Y APOYO A LA SUPERVISIÓN EN SEGUIMIENTO A LOS PROYECTOS QUE SE EJECUTAN EN EL PROGRAMA 1. GESTIÓN Y CONSERVACIÓN DE LA RIQUEZA NATURAL, PROYECTOS 320301 Y 320203, CONSERVACIÓN Y USO EFICIENTE DEL RECURSO HÍDRICO Y RESTAURACIÓN, REFORESTACIÓN Y PROTECCIÓN DE ECOSISTEMAS ESTRATÉGICOS EN CUENCAS HIDROGRÁFICAS, REFERENTES A LA IMPLEMENTACIÓN DE POMCAS Y PMAM APROBADOS POR LA CORPORACIÓN, RESTAURACIÓN PASIVA, ACTIVA Y RECUPERACIÓN DE SUELOS DEGRADADOS, A EJECUTAR POR LA CORPORACIÓN EN SU JURISDICCIÓN EN LA VIGENCIA 2023</t>
  </si>
  <si>
    <t>DAIRO CASTRO TRUJILLO</t>
  </si>
  <si>
    <t>KM 12 VIA JUNCAL CON LLANOS DE VIMIANZO de Neiva Huila</t>
  </si>
  <si>
    <t>GI132320332030113606832030472.3.2.02.02.008</t>
  </si>
  <si>
    <t>https://community.secop.gov.co/Public/Tendering/OpportunityDetail/Index?noticeUID=CO1.NTC.3783144&amp;isFromPublicArea=True&amp;isModal=False</t>
  </si>
  <si>
    <t>CD-028-CAM-2023</t>
  </si>
  <si>
    <t>028</t>
  </si>
  <si>
    <t xml:space="preserve">Prestación de servicios profesionales en la Corporación Autónoma Regional del Alto Magdalena (CAM), para el desarrollo de las actividades relacionadas con el componente de oferta y disponibilidad del recurso hídrico superficial en la actualización de la evaluación regional del agua - ERA, en las subzonas hidrográficas 2108 - Rio Yaguará y Rio Iquira, 2109 - Juncal y otros Ríos directos al Magdalena, 2110 - Rio Neiva, 2111 - Rio Fortalecillas y otros, 2112 - Río Bache, 2113 - Rio Aipe, Rio Chenche y otros directos al Magdalena y 2114 - Rio Cabrera, así como participar en el seguimiento a proyectos de alto impacto, con el fin de dar cumplimiento a los objetivos de la política nacional para la gestión integral del recurso hídrico en el departamento del Huila.
</t>
  </si>
  <si>
    <t>OSCAR JAVIER MONCAYO CALDERÓN</t>
  </si>
  <si>
    <t>CL 76 A N 2 W 60 BRR CALAMARI de Neiva Huila</t>
  </si>
  <si>
    <t>GI132320332030214307732030052.3.2.02.02.008</t>
  </si>
  <si>
    <t>HUBERNEY ALVARADO NUÑEZ</t>
  </si>
  <si>
    <t>https://community.secop.gov.co/Public/Tendering/OpportunityDetail/Index?noticeUID=CO1.NTC.3787159&amp;isFromPublicArea=True&amp;isModal=False</t>
  </si>
  <si>
    <t>CD-030-CAM-2023</t>
  </si>
  <si>
    <t>029</t>
  </si>
  <si>
    <t xml:space="preserve">PRESTACIÓN DE SERVICIOS PROFESIONALES COMO ABOGADO ESPECIALIZADO DE LA DIRECCIÓN TERRITORIAL NORTE DE LA CAM, PARA APOYO DEL INDICADOR DE GESTIÓN ASOCIADO A LOS PROCESOS DE LICENCIAS Y/O PERMISOS AMBIENTALES, Y A LOS PROCESOS SANCIONATORIOS AMBIENTALES ESTRATÉGICOS, A TRAVÉS DE LA ASESORÍA JURÍDICA EN EL TRÁMITE E IMPULSO DE LOS MISMOS, EN APLICACIÓN DEL DECRETO 1076 DE 2015, LEY 1333 DE 2009, Y DEMÁS NORMAS COMPLEMENTARIAS VIGENTES.
</t>
  </si>
  <si>
    <t xml:space="preserve">INGRIG YESENIA NARVAEZ SAN MIGUEL / SHIRLEY MILENA BOHORQUEZ CARRILLO </t>
  </si>
  <si>
    <t>26421960 /36301126</t>
  </si>
  <si>
    <t>CR 31 B SUR 23 A 67 de Neiva Huila Neiva (Huila)</t>
  </si>
  <si>
    <t>GI132320132010310902032010252.3.2.02.02.008 // GI132320132010311002232010222.3.2.02.02.008</t>
  </si>
  <si>
    <t>DIEGO JUSEPH CARDOZA RODRIGUEZ</t>
  </si>
  <si>
    <t>2023/01/20</t>
  </si>
  <si>
    <t>CEDIDO</t>
  </si>
  <si>
    <t>https://community.secop.gov.co/Public/Tendering/OpportunityDetail/Index?noticeUID=CO1.NTC.3795123&amp;isFromPublicArea=True&amp;isModal=False</t>
  </si>
  <si>
    <t>CD-031-CAM-2023</t>
  </si>
  <si>
    <t>030</t>
  </si>
  <si>
    <t>PRESTACIÓN DE SERVICIOS PROFESIONALES COMO ABOGADO ESPECIALIZADO DE LA DIRECCIÓN TERRITORIAL NORTE DE LA CAM, PARA APOYO EN EL COBRO DE LA TARIFA POR SEGUIMIENTO AMBIENTAL DE CONFORMIDAD CON LO ESTABLECIDO EN LA RESOLUCIÓN 1280 DE 2010, EMANADA DEL MINISTERIO DE AMBIENTE Y DESARROLLO SOSTENIBLE; Y EN EL TRAMITE E IMPULSO DE LOS PROCESOS SANCIONATORIOS AMBIENTALES, CATALOGADOS COMO DE ALTO IMPACTO, EN APLICACIÓN DE LA LEY 1333 DE 2009, EL DECRETO 1076 DE 2015 Y DEMÁS NORMAS COMPLEMENTARIAS VIGENTES</t>
  </si>
  <si>
    <t>JAVIER MAURICIO FAJARDO</t>
  </si>
  <si>
    <t>CR 18 5 C 25 BRR CALIXTO de Neiva Huila</t>
  </si>
  <si>
    <t>https://community.secop.gov.co/Public/Tendering/OpportunityDetail/Index?noticeUID=CO1.NTC.3794857&amp;isFromPublicArea=True&amp;isModal=False</t>
  </si>
  <si>
    <t>CD-029-CAM-2023</t>
  </si>
  <si>
    <t xml:space="preserve">031 </t>
  </si>
  <si>
    <t>PRESTAR LOS SERVICIOS DE APOYO A LA GESTIÓN DE LA SECRETARÍA GENERAL EN LO RELACIONADO CON LA RADICACION, ENVÍO DE LA CORRESPONDENCIA Y CARGUE DE LAS PRUEBAS DE ENTREGA AL SOFWARE DE GESTIÓN DOCUMENTAL DE LA CORPORACIÓN AUTÓNOMA REGIONAL DEL ALTO MAGDALENA –CAM</t>
  </si>
  <si>
    <t>11 M - 15 D Sin Exceder 31/12/2023</t>
  </si>
  <si>
    <t>DARSY JULIETH ROMERO PENAGOS</t>
  </si>
  <si>
    <t>: CR 31 # 1d- 25</t>
  </si>
  <si>
    <t>https://community.secop.gov.co/Public/Tendering/OpportunityDetail/Index?noticeUID=CO1.NTC.3789903&amp;isFromPublicArea=True&amp;isModal=False</t>
  </si>
  <si>
    <t>CD-035-CAM-2023</t>
  </si>
  <si>
    <t>032</t>
  </si>
  <si>
    <t>CONTRATO DE PRESTACIÓN DE SERVICIOS PROFESIONALES PARA BRINDAR ASESORÍA Y ACOMPAÑAMIENTO A LA SUBDIRECCIÓN DE REGULACIÓN Y CALIDAD AMBIENTAL DE LA CAM EN LOS PROCESOS Y PROCEDIMIENTOS DE EVALUACIÓN TÉCNICA DE TRÁMITES AMBIENTALES Y EN ACTIVIDADES DE SEGUIMIENTO, CONTROL Y MONITOREO A PERMISOS AMBIENTALES OTORGADOS PARA EL DESARROLLO DE PROYECTOS PISCÍCOLAS EN EL EMBALSE DE BETANIA Y EN CORRIENTES HÍDRICAS REGLAMENTADAS EN LAS ZONAS NORTE Y CENTRO DEL DEPARTAMENTO DEL HUILA.</t>
  </si>
  <si>
    <t>ANDRÉS FELIPE LABRADOR CADENA</t>
  </si>
  <si>
    <t>CALLE 20 # 47A 53</t>
  </si>
  <si>
    <t>GI132320332030214207632030452.3.2.02.02.008</t>
  </si>
  <si>
    <t>2023/12/19</t>
  </si>
  <si>
    <t>https://community.secop.gov.co/Public/Tendering/OpportunityDetail/Index?noticeUID=CO1.NTC.3800987&amp;isFromPublicArea=True&amp;isModal=False</t>
  </si>
  <si>
    <t>CD-032-CAM-2023</t>
  </si>
  <si>
    <t>033</t>
  </si>
  <si>
    <t>Prestar servicios profesionales a la Subdirección de Planeación y Ordenamiento Territorial de La Corporación Autónoma Regional del Alto Magdalena, apoyando desde planeación estratégica, la recopilación y análisis de información en torno a los avances en la ejecución del Plan de Acción a través de sus Programas y Proyectos</t>
  </si>
  <si>
    <t>LEIDY LORENA MONTES CABRERA</t>
  </si>
  <si>
    <t>CALLE 19 No. 43A-41 de Neiva Huila</t>
  </si>
  <si>
    <t>KELLY JOHANNA ORTIZ FERNANDEZ</t>
  </si>
  <si>
    <t>https://community.secop.gov.co/Public/Tendering/OpportunityDetail/Index?noticeUID=CO1.NTC.3795316&amp;isFromPublicArea=True&amp;isModal=False</t>
  </si>
  <si>
    <t>CD-033-CAM-2023</t>
  </si>
  <si>
    <t>034</t>
  </si>
  <si>
    <t>PRESTACIÓN DE SERVICIOS PROFESIONALES PARA ASISTENCIA TÉCNICA ESPECIALIZADA EN EL DESARROLLO DEL PROCESO DE CONCERTACIÓN DE METAS DE CARGA CONTAMINANTE, SEGUIMIENTO AL ACUERDO VIGENTE No. 019 DE 2018 Y ASISTENCIA TÉCNICA EN LOS INSTRUMENTOS DE ADMINISTRACIÓN Y PLANIFICACIÓN DEL RECURSO HÍDRICO</t>
  </si>
  <si>
    <t>11 M SIN SUPERAR 31/12/2023</t>
  </si>
  <si>
    <t>ZULMA VIVIANA PLAZA ROCHA</t>
  </si>
  <si>
    <t>CL 6 28 30 BRR LA GAITANA</t>
  </si>
  <si>
    <t>https://community.secop.gov.co/Public/Tendering/OpportunityDetail/Index?noticeUID=CO1.NTC.3795651&amp;isFromPublicArea=True&amp;isModal=False</t>
  </si>
  <si>
    <t>CD-034-CAM-2023</t>
  </si>
  <si>
    <t>035</t>
  </si>
  <si>
    <t>PRESTACIÓN DE SERVICIOS PROFESIONALES A LA SUBDIRECCIÓN DE REGULACIÓN Y CALIDAD AMBIENTAL DE LA CAM, EN LOS COMPONENTES DE OFERTA Y DEMANDA HÍDRICA RELACIONADAS CON LA IMPLEMENTACIÓN Y SEGUIMIENTO AMBIENTAL A PORH´S, REGLAMENTACIONES POR USO Y PUEAA´S, EN CUERPOS DE AGUA DE ALTO CONFLICTO; COMO INSTRUMENTOS PARA LA GESTIÓN INTEGRAL DEL RECURSO HÍDRICO Y EL DESARROLLO DEL PROGRAMA INSTITUCIONAL REGIONAL DE MONITOREO DEL AGUA - PIRMA EN AGUAS SUPERFICIALES</t>
  </si>
  <si>
    <t>KAROL LORENA MENDEZ CASTRO</t>
  </si>
  <si>
    <t>TV 36 SUR 36 203</t>
  </si>
  <si>
    <t>2023/01/23</t>
  </si>
  <si>
    <t>2023/12/22</t>
  </si>
  <si>
    <t>https://community.secop.gov.co/Public/Tendering/OpportunityDetail/Index?noticeUID=CO1.NTC.3801115&amp;isFromPublicArea=True&amp;isModal=False</t>
  </si>
  <si>
    <t>CD-036-CAM-2023</t>
  </si>
  <si>
    <t>036</t>
  </si>
  <si>
    <t>PRESTACIÓN DE SERVICIOS PROFESIONALES EN EL COMPONENTE FÍSICO, PARA EL ACOMPAÑAMIENTO DEL SEGUIMIENTO A LOS PROYECTOS QUE CUENTAN CON LICENCIA AMBIENTAL, ACTIVIDADES DE MINERÍA ILÍCITA Y ATENCIÓN DE QUEJAS AMBIENTALES; LO ANTERIOR CONFORME A LA NORMATIVIDAD VIGENTE Y EN JURISDICCIÓN DEL DEPARTAMENTO DEL HUILA.</t>
  </si>
  <si>
    <t>NICOLAS PRIETO PASTRANA</t>
  </si>
  <si>
    <t>: CL 8 # 81-02</t>
  </si>
  <si>
    <t>GI132320132010310701832010262.3.2.02.02.008</t>
  </si>
  <si>
    <t>LIBARDO NELSON MUÑOZ SALAZAR</t>
  </si>
  <si>
    <t>2023/01/27</t>
  </si>
  <si>
    <t>2023/12/26</t>
  </si>
  <si>
    <t>https://community.secop.gov.co/Public/Tendering/OpportunityDetail/Index?noticeUID=CO1.NTC.3801535&amp;isFromPublicArea=True&amp;isModal=False</t>
  </si>
  <si>
    <t>CD-037-CAM-2023</t>
  </si>
  <si>
    <t>037</t>
  </si>
  <si>
    <t>PRESTACIÓN DE SERVICIOS DE APOYO A LA SECRETARÍA GENERAL, PARA LA ACTUALIZACIÓN DE LOS INVENTARIOS DOCUMENTALES DEL ARCHIVO CENTRAL, REVISIÓN Y PROGRAMACIÓN DE TRANSFERENCIAS PRIMARIAS, ASÍ COMO EL MANEJO, ORGANIZACIÓN Y CONSERVACIÓN DE LOS EXPEDIENTES QUE REPOSAN EN EL ARCHIVO CENTRAL E HISTÓRICO DE LA CORPORACIÓN AUTONOMA REGIONAL DEL ALTO MAGDALENA-CAM</t>
  </si>
  <si>
    <t>ALIX YOHANA MORENO URREA</t>
  </si>
  <si>
    <t>Carrera 8b No. 13-20 Neiva Huila</t>
  </si>
  <si>
    <t>GI1323299329
901160110329
90522.3.2.02.0
2.008</t>
  </si>
  <si>
    <t>https://community.secop.gov.co/Public/Tendering/OpportunityDetail/Index?noticeUID=CO1.NTC.3809372&amp;isFromPublicArea=True&amp;isModal=False</t>
  </si>
  <si>
    <t>CD-038-CAM-2023</t>
  </si>
  <si>
    <t>038</t>
  </si>
  <si>
    <t>CONTRATAR LA PRESTACIÓN DE SERVICIOS PROFESIONALES DE UN ABOGADO PARA QUE APOYE A LA SUBDIRECCIÓN ADMINISTRATIVA Y FINANCIERA DE LA CORPORACIÓN AUTÓNOMA REGIONAL DEL ALTO MAGDALENA- CAM, EN LA ATENCIÓN Y RESOLUCIÓN DE RECLAMACIONES QUE PRESENTEN LOS USUARIOS DE TASA POR USO DE AGUA (TUA) Y TASA RETRIBUTIVA (TR); E IGUALMENTE, EN EL ESTUDIO Y VERIFICACIÓN DEL CUMPLIMIENTO DE LOS REQUISITOS ESENCIALES DE LOS TÍTULOS EJECUTIVOS TALES COMO MULTAS IMPUESTAS POR INFRACCIONES A LA NORMATIVIDAD AMBIENTAL Y RESOLUCIONES POR MEDIO DE LAS CUALES, SE REALIZA EL COBRO DE SEGUIMIENTO DE LICENCIA Y/O PERMISO, Y UNA VEZ EVALUADO QUE LA OBLIGACIÓN CONTENIDA EN LOS MISMOS ES CLARA, EXPRESA Y EXIGIBLE LOS REMITA A LA SECRETARÍA GENERAL, A AFECTOS DE QUE SE ADELANTA EL RESPECTIVO PROCESO DE COBRO COACTIVO, Y EN LAS DEMÁS ACTUACIONES QUE SE REQUIERAN RELACIONADAS CON EL PROCESO DE GESTIÓN DE RECAUDO DE CARTERA.</t>
  </si>
  <si>
    <t>11 M - 15 D SIN EXCEDER 31/12/2023</t>
  </si>
  <si>
    <t>DANIELA MARIN RAMIREZ</t>
  </si>
  <si>
    <t xml:space="preserve"> Carrera 9 No.19-69 de Campoalegre Huila</t>
  </si>
  <si>
    <t>NEIDY MERCEDES YUSTRES AMEZQUITA</t>
  </si>
  <si>
    <t>2023/01/24</t>
  </si>
  <si>
    <t>https://community.secop.gov.co/Public/Tendering/OpportunityDetail/Index?noticeUID=CO1.NTC.3811924&amp;isFromPublicArea=True&amp;isModal=False</t>
  </si>
  <si>
    <t>CD-039-CAM-2023</t>
  </si>
  <si>
    <t>039</t>
  </si>
  <si>
    <t>RESTACIÓN DE SERVICIOS PROFESIONALES A LA SUBDIRECCION DE REGULACION Y CALIDAD AMBIENTAL DE LA CAM, EN EL DESARROLLO DE ACTIVIDADES DE SEGUIMIENTO, CONTROL Y MONITOREO A CONCESIONES DE AGUAS SUPERFICIALES OTORGADAS MEDIANTE REGLAMENTACIONES DE APROVECHAMIENTO DE AGUAS COMO INSUMO EN LA IMPLEMENTACIÓN DEL PROGRAMA INSTITUCIONAL REGIONAL DE MONITOREO DEL AGUA -PIRMA, Y APOYO EN LA EVALUACIÓN TÉCNICA DETRAMITES AMBIENTALES RELACIONADOS AL RECURSO HÍDRICO.</t>
  </si>
  <si>
    <t>11 M SIN SUPERAR LA PRESENTE VIGENCIA FISCAL</t>
  </si>
  <si>
    <t>OSCAR ANDRES HERNANDEZ GUTIERREZ</t>
  </si>
  <si>
    <t>CALLE 17 # 1 - 67 CAMPOALEGRE HUILA</t>
  </si>
  <si>
    <t>https://community.secop.gov.co/Public/Tendering/OpportunityDetail/Index?noticeUID=CO1.NTC.3823575&amp;isFromPublicArea=True&amp;isModal=False</t>
  </si>
  <si>
    <t>CD-040-CAM-2023</t>
  </si>
  <si>
    <t>040</t>
  </si>
  <si>
    <t>PRESTACIÓN DE SERVICIOS PROFESIONALES COMO ABOGADO ESPECIALIZADO DE LA DIRECCIÓN TERRITORIAL NORTE DE LA CAM, PARA APOYO DEL SOPORTE LEGAL REQUERIDO EN EL TRÁMITE DE LICENCIAS Y/O PERMISOS AMBIENTALES, Y EN LOS PROCESOS SANCIONATORIOS AMBIENTALES CATALOGADOS COMO ESTRATEGICOS Y DE ALTO IMPACTO, EN APLICACIÓN DE LA LEY 1333 DE 2009, EL DECRETO 1076 DE 2015, Y DEMÁS NORMAS COMPLEMENTARIAS VIGENTES.</t>
  </si>
  <si>
    <t>JESSICA ANDREA QUESADA BEDOYA</t>
  </si>
  <si>
    <t>CL 76 3 W 36 BRR CALAMARI de Neiva Huila</t>
  </si>
  <si>
    <t>GI132320132010310902032010252.3.2.02.02.008 - GI132320132010311002232010222.3.2.02.02.008</t>
  </si>
  <si>
    <t>2023/01/25</t>
  </si>
  <si>
    <t>https://community.secop.gov.co/Public/Tendering/OpportunityDetail/Index?noticeUID=CO1.NTC.3824659&amp;isFromPublicArea=True&amp;isModal=False</t>
  </si>
  <si>
    <t>CD-041-CAM-2023</t>
  </si>
  <si>
    <t>041</t>
  </si>
  <si>
    <t>PRESTACIÓN DE SERVICIOS PROFESIONALES EN LA CORPORACIÓN AUTÓNOMA REGIONAL DEL ALTO MAGDALENA (CAM), PARA EL DESARROLLO DE LAS ACTIVIDADES RELACIONADAS CON EL COMPONENTE DEMANDA DE AGUA Y LA CONSOLIDACIÓN Y ESTRUCTURACIÓN DEL PROCESAMIENTO DE LOS DATOS PARA EL CÁLCULO DE LA DISPONIBILIDAD DE AGUA SUPERFICIAL CONFORME A LOS LINEAMIENTOS CONCEPTUALES Y METODOLÓGICOS PARA LA ERA, FORMULADO POR EL IDEAM, EN LA ACTUALIZACIÓN DE LA EVALUACIÓN REGIONAL DEL AGUA ERA, EN LAS SUBZONAS HIDROGRÁFICAS 2108 - RIO YAGUARÁ Y RIO IQUIRA, 2109 - JUNCAL Y OTROS RÍOS DIRECTOS AL MAGDALENA, 2110 - RIO NEIVA, 2111 - RIO FORTALECILLAS Y OTROS, 2112 - RÍO BACHE, 2113 - RIO AIPE, RIO CHENCHE Y OTROS DIRECTOS AL MAGDALENA Y 2114 - RIO CABRERA Y DESARROLLAR ACTIVIDADES RELACIONADAS CON LA GESTIÓN Y EL FORTALECIMIENTO INSTITUCIONAL, CON EL FIN DE DAR CUMPLIMIENTO A LOS OBJETIVOS DE LA POLÍTICA NACIONAL PARA LA GESTIÓN INTEGRAL DEL RECURSO HÍDRICO EN EL DEPARTAMENTO DEL HUILA.</t>
  </si>
  <si>
    <t>SALOMON BARRAGAN CLAVIJO</t>
  </si>
  <si>
    <t>Carrera 6 No 45 – 101 Casa 9 Neiva (Huila)</t>
  </si>
  <si>
    <t xml:space="preserve">GI132320332030214307732030052.3.2.02.02.008
</t>
  </si>
  <si>
    <t>https://community.secop.gov.co/Public/Tendering/OpportunityDetail/Index?noticeUID=CO1.NTC.3823614&amp;isFromPublicArea=True&amp;isModal=False</t>
  </si>
  <si>
    <t>CD-042-CAM-2023</t>
  </si>
  <si>
    <t>042</t>
  </si>
  <si>
    <t xml:space="preserve">PRESTACIÓN DE SERVICIOS PROFESIONALES ESPECIALIZADOS A LA CORPORACIÓN AUTÓNOMA REGIONAL DEL ALTO MAGDALENA - CAM, EN EL SEGUIMIENTO A LA EJECUCIÓN DE LAS ACCIONES DEL PLAN DE ACCIÓN INSTITUCIONAL Y EN EL ACOMPAÑAMIENTO PARA LA PRESENTACIÓN DE INFORMES A TRAVÉS DE LAS PLATAFORMAS DEL MADS, DPN, Y MINHACIENDA.
</t>
  </si>
  <si>
    <t>JENNY CATALINA VILLAREAL OREJUELA</t>
  </si>
  <si>
    <t>Carrera 30B No 21-55 Neiva (Huila)</t>
  </si>
  <si>
    <t>https://community.secop.gov.co/Public/Tendering/OpportunityDetail/Index?noticeUID=CO1.NTC.3823948&amp;isFromPublicArea=True&amp;isModal=False</t>
  </si>
  <si>
    <t>CD-043-CAM-2023</t>
  </si>
  <si>
    <t>043</t>
  </si>
  <si>
    <t xml:space="preserve"> PRESTACIÓN DE SERVICIOS PROFESIONALES A LA SUBDIRECCION DE REGULACION Y CALIDAD AMBIENTAL DE LA CAM, EN EL COMPONENTE SOCIAL PARA EL DESARROLLO DE TAREAS DE ORIENTACIÓN Y ACOMPAÑAMIENTO A LAS COMUNIDADES EN PROCESOS DE CONCERTACIÓN PROPIOS DE LA CAM Y EN APOYO A ACTIVIDADES ASOCIADAS A TRÁMITES Y SEGUIMIENTOS A PERMISOS Y/O LICENCIAS AMBIENTALES, EN JURISDICCIÓN DEL DEPARTAMENTO DEL HUILA.
</t>
  </si>
  <si>
    <t>LINA FERNANDA DURAN SALGADO</t>
  </si>
  <si>
    <t>CR 41 A 18 C 18 AP 101de Neiva Huila</t>
  </si>
  <si>
    <t>GI132320132010310701832010262.3.2.02.02.008 // GI132320332030214207632030452.3.2.02.02.008</t>
  </si>
  <si>
    <t>2023/12/24</t>
  </si>
  <si>
    <t>https://community.secop.gov.co/Public/Tendering/OpportunityDetail/Index?noticeUID=CO1.NTC.3827861&amp;isFromPublicArea=True&amp;isModal=False</t>
  </si>
  <si>
    <t>CD-044-CAM-2023</t>
  </si>
  <si>
    <t>044</t>
  </si>
  <si>
    <t>PRESTACIÓN DE SERVICIOS PROFESIONALES EN EL COMPONENTE FÍSICO, PARA EL ACOMPAÑAMIENTO DEL SEGUIMIENTO A LOS PROYECTOS QUE CUENTAN CON LICENCIA AMBIENTAL, ACTIVIDADES DE MINERÍA ILÍCITA Y ATENCIÓN DE QUEJAS AMBIENTALES; LO ANTERIOR CONFORME A LA NORMATIVIDAD VIGENTE Y EN JURISDICCIÓN DEL DEPARTAMENTO DEL HUILA</t>
  </si>
  <si>
    <t>LUZ ENITH LIZARAZO PAVA</t>
  </si>
  <si>
    <t>CR 29 11 C 08</t>
  </si>
  <si>
    <t>GI132320132010310701832010262.3.2.02.02.008 // GI132320232020212705032020072.3.2.02.02.008</t>
  </si>
  <si>
    <t>2023/01/30</t>
  </si>
  <si>
    <t>2023/12/29</t>
  </si>
  <si>
    <t>https://community.secop.gov.co/Public/Tendering/OpportunityDetail/Index?noticeUID=CO1.NTC.3828388&amp;isFromPublicArea=True&amp;isModal=False</t>
  </si>
  <si>
    <t>CD-045-CAM-2023</t>
  </si>
  <si>
    <t>045</t>
  </si>
  <si>
    <t>PRESTACIÓN DE SERVICIOS PROFESIONALES COMO ABOGADO ESPECIALIZADO DE LA DIRECCIÓN TERRITORIAL NORTE DE LA CAM, PARA APOYO DEL INDICADOR DE GESTIÓN ASOCIADO A LOS PROCESOS DE LICENCIAS Y/O PERMISOS AMBIENTALES Y SANCIONATORIOS AMBIENTALES ESTRATÉGICOS, A TRAVÉS DE LA ASESORÍA JURÍDICA EN EL TRÁMITE E IMPULSO DE LOS MISMOS, EN APLICACIÓN DEL DECRETO 1076 DE 2015, LEY 1333 DE 2009, Y DEMÁS NORMAS COMPLEMENTARIAS VIGENTES.</t>
  </si>
  <si>
    <t>CARRERA 17 C No. 58 - 69 torre 4 apto 1004</t>
  </si>
  <si>
    <t>2023/05/31</t>
  </si>
  <si>
    <t>https://community.secop.gov.co/Public/Tendering/OpportunityDetail/Index?noticeUID=CO1.NTC.3829417&amp;isFromPublicArea=True&amp;isModal=False</t>
  </si>
  <si>
    <t>CD-046-CAM-2023</t>
  </si>
  <si>
    <t>046</t>
  </si>
  <si>
    <t>PRESTACIÓN DE SERVICIOS PROFESIONALES DE APOYO EN EL PROCESO DE VERIFICACIÓN Y MEJORAMIENTO EN LOS COMPONENTES FINANCIERO, CONTABLE Y COMERCIAL DE LAS EMPRESAS VINCULADAS AL PROYECTO DE NEGOCIOS VERDES DE LA CORPORACIÓN AUTÓNOMA REGIONAL DEL ALTO MAGDALENA – CAM.</t>
  </si>
  <si>
    <t>ANDRES MAURICIO TRUJILLO TOVAR</t>
  </si>
  <si>
    <t>carrera 10 No. 20- 37 CAMPOALEGRE</t>
  </si>
  <si>
    <t>GI132320132010210300932010032.3.2.02.02.008</t>
  </si>
  <si>
    <t>LUIS ALBEIRO CORTES RODRIGUEZ</t>
  </si>
  <si>
    <t>https://community.secop.gov.co/Public/Tendering/OpportunityDetail/Index?noticeUID=CO1.NTC.3830205&amp;isFromPublicArea=True&amp;isModal=False</t>
  </si>
  <si>
    <t>CD-047-CAM-2023</t>
  </si>
  <si>
    <t>047</t>
  </si>
  <si>
    <t>PRESTACIÓN DE APOYO A LA GESTIÓN DE LA CORPORACIÓN AUTÓNOMA REGIONAL DEL ALTO MAGDALENA -CAM, COMO TÉCNICO DE CAMPO, BRINDANDO APOYO A LA SUPERVISIÓN EN SEGUIMIENTO A LOS PROYECTOS QUE SE EJECUTAN EN EL PROGRAMA 1. GESTIÓN Y CONSERVACIÓN DE LA RIQUEZA NATURAL, PROYECTOS 320301 Y 320203, CONSERVACIÓN Y USO EFICIENTE DEL RECURSO HÍDRICO Y RESTAURACIÓN, REFORESTACIÓN Y PROTECCIÓN DE ECOSISTEMAS ESTRATÉGICOS EN CUENCAS HIDROGRÁFICAS.</t>
  </si>
  <si>
    <t>DIVER ARMANDO GUEVARA CUELLAR</t>
  </si>
  <si>
    <t xml:space="preserve"> Calle 18A No 41ª – 21 El Vergel Neiva (Huila)</t>
  </si>
  <si>
    <t>GI132320232020313106032020062.3.2.02.02.008 // GI132320232020313206232020062.3.2.02.02.008</t>
  </si>
  <si>
    <t>2023/01/26</t>
  </si>
  <si>
    <t>https://community.secop.gov.co/Public/Tendering/OpportunityDetail/Index?noticeUID=CO1.NTC.3834954&amp;isFromPublicArea=True&amp;isModal=False</t>
  </si>
  <si>
    <t>CD-048-CAM-2023</t>
  </si>
  <si>
    <t>048</t>
  </si>
  <si>
    <t>PRESTACIÓN DE SERVICIOS PROFESIONALES COMO INGENIERA AMBIENTAL, EN LA DIRECCION TERRITORIAL NORTE, BRINDANDO LA ASISTENCIA TECNICA QUE SE REQUIERA EN CUMPLIMIENTO DEL ÍNDICE DE EVALUACIÓN Y DESEMPEÑO INSTITUCIONAL – IEDI, VIGENCIA 2023, MEDIANTE LA ATENCIÓN Y/O SEGUIMIENTO A PERMISOS Y/O LICENCIAS AMBIENTALES RELACIONADAS CON VERTIMIENTOS; INFRACCIONES AMBIENTALES, Y VERIFICACIÓN DE LOS PLANES AMBIENTALES (PSMV - PGIRS).</t>
  </si>
  <si>
    <t>CLAUDIA MAYERLY HENAO CHARRY</t>
  </si>
  <si>
    <t>CARRERA 1 D No. 66 A 04 NEIVA</t>
  </si>
  <si>
    <t>GI132320132010310501632010092.3.2.02.02.008 // GI132320132010310701832010262.3.2.02.02.008 //GI132320332030213907132030342.3.2.02.02.008 //GI132320332030214207632030452.3.2.02.02.008</t>
  </si>
  <si>
    <t>CATALINA MUÑOZ MUÑOZ</t>
  </si>
  <si>
    <t>https://community.secop.gov.co/Public/Tendering/OpportunityDetail/Index?noticeUID=CO1.NTC.3833339&amp;isFromPublicArea=True&amp;isModal=False</t>
  </si>
  <si>
    <t>CD-049-CAM-2023</t>
  </si>
  <si>
    <t>049</t>
  </si>
  <si>
    <t>PRESTACIÓN DE SERVICIOS PROFESIONALES A LA CORPORACIÓN AUTÓNOMA REGIONAL DEL ALTO MAGDALENA, PARA EL DESARROLLO DE ACTIVIDADES RELACIONADAS CON EL COMPONENTE DE CALIDAD DE AGUA, DEL RECURSO HÍDRICO SUPERFICIAL EN LA ACTUALIZACIÓN DE LA EVALUACIÓN REGIONAL DEL AGUA - ERA, PARA LAS SUBZONAS 2108- RÍO YAGUARÁ Y RÍO ÍQUIRA, 2109- JUNCAL Y OTROS, 2110- RÍO NEIVA, 2111- RÍOS FORTALECILLAS Y OTROS, 2112- RÍO BACHÉ, 2113- RÍO AIPE, RÍO CHENCHE Y OTROS
DIRECTOS AL MAGDALENA Y 2114 – RÍO CABRERA, CON EL FIN DE DAR CUMPLIMIENTO A LOS OBJETIVOS DE LA POLÍTICA NACIONAL PARA LA GESTIÓN INTEGRAL DEL RECURSO HÍDRICO EN EL DEPARTAMENTO DEL HUILA.</t>
  </si>
  <si>
    <t>NATALIA PUENTES</t>
  </si>
  <si>
    <t>Calle 4 No. 7-70 RIVERA HUILA</t>
  </si>
  <si>
    <t>https://community.secop.gov.co/Public/Tendering/OpportunityDetail/Index?noticeUID=CO1.NTC.3833841&amp;isFromPublicArea=True&amp;isModal=False</t>
  </si>
  <si>
    <t>CD-050-CAM-2023</t>
  </si>
  <si>
    <t>050</t>
  </si>
  <si>
    <t>PRESTACIÓN DE SERVICIOS PROFESIONALES A LA CORPORACIÓN AUTÓNOMA REGIONAL DEL ALTO MAGDALENA, PARA EL DESARROLLO DE ACTIVIDADES RELACIONADAS CON EL COMPONENTE DE CALIDAD BIOLÓGICA DE AGUA SUPERFICIAL, Y LA ESTIMACIÓN DE LOS ÍNDICES HIDROBIOLÓGICOS Y ECOLÓGICOS, CONFORME A LOS LINEAMIENTOS CONCEPTUALES Y METODOLÓGICOS FORMULADOS POR EL IDEAM, EN LA ACTUALIZACIÓN DE LA EVALUACIÓN REGIONAL DEL AGUA ERA, PARA LAS SUBZONAS 2108- RÍO YAGUARÁ Y RÍO IQUIRA, 2109- JUNCAL Y OTROS RÍOS DIRECTOS AL MAGDALENA, 2110- RÍO NEIVA, 2111- RÍO FOTALECILLAS Y OTROS, 2112- RÍO BACHE, 2113 – RÍO AIPE, RÍO CHENCHE Y OTROS DIRECTOS AL MAGDALENA Y 2114- RÍO CABRERA; APOYANDO, DE IGUAL MANERA, LA CONSOLIDACIÓN DE DATOS DE CALIDAD BIOLÓGICA DE AGUA COMO INSUMO AL SISTEMA DE INFORMACIÓN DEL RECURSO HÍDRICO (SIRH), CON EL FIN DE DAR CUMPLIMIENTO A LOS OBJETIVOS DE LA POLÍTICA NACIONAL PARA LA GESTIÓN INTEGRAL DEL RECURSO HÍDRICO EN EL DEPARTAMENTO DEL HUILA.</t>
  </si>
  <si>
    <t>MARIA PAULA PERDOMO SANTANA</t>
  </si>
  <si>
    <t>Calle 7 A No 7-57 Apto. 301 Barrio Chapinero Rivera Huila</t>
  </si>
  <si>
    <t>2023/12/25</t>
  </si>
  <si>
    <t>https://community.secop.gov.co/Public/Tendering/OpportunityDetail/Index?noticeUID=CO1.NTC.3834305&amp;isFromPublicArea=True&amp;isModal=False</t>
  </si>
  <si>
    <t>CD-051-CAM-2023</t>
  </si>
  <si>
    <t>051</t>
  </si>
  <si>
    <t>PRESTACIÓN DE SERVICIOS PROFESIONALES A LA CORPORACIÓN AUTÓNOMA REGIONAL DEL ALTO MAGDALENA – CAM, REALIZANDO ASISTENCIA TÉCNICA, CAPACITACIÓN Y DEMOSTRACIÓN DE MÉTODOS EN PREPARACIÓN DE SUELOS, SISTEMAS DE SIEMBRA, ABONAMIENTO Y MANEJO DE HORTALIZAS, A LOS BENEFICIARIOS DE LOS PROYECTOS DE HUERTAS CASERAS, SISTEMAS AGROALIMENTARIOS Y A LAS UNIDADES PILOTOS DE CUBIERTAS TIPO SEMITECHO, LOCALIZADOS EN LA JURISDICCIÓN DE LA CORPORACIÓN</t>
  </si>
  <si>
    <t>MIGUEL ANGEL VARGAS POLO</t>
  </si>
  <si>
    <t>VDA RIO CHIQUITO</t>
  </si>
  <si>
    <t>https://community.secop.gov.co/Public/Tendering/OpportunityDetail/Index?noticeUID=CO1.NTC.3838742&amp;isFromPublicArea=True&amp;isModal=False</t>
  </si>
  <si>
    <t>CD-052-CAM-2023</t>
  </si>
  <si>
    <t>052</t>
  </si>
  <si>
    <t>2023/01/31</t>
  </si>
  <si>
    <t xml:space="preserve">PRESTACIÓN DE SERVICIOS PROFESIONALES A LA CORPORACIÓN AUTÓNOMA REGIONAL DEL ALTO MAGDALENA –CAM, EN ASISTENCIA TÉCNICA, SEGUIMIENTO Y CONTROL A GENERADORES DE RESIDUOS O DESECHOS PELIGROSOS – RESPEL Y ESPECIALES, Y EL ACOMPAÑAMIENTO EN CAMPAÑAS DE JORNADAS POSCONSUMOS, SEGUIMIENTO Y EVALUACIÓN A PLANES DE CONTINGENCIA TRANSPORTE DE MERCANCIAS PELIGROSAS Y SEGURIDAD QUÍMICA (SUSTANCIAS NOCIVAS).
</t>
  </si>
  <si>
    <t>LAURA VICTORIA ONAS PERDOMO</t>
  </si>
  <si>
    <t>CL 5 10 36 de Rivera Huila</t>
  </si>
  <si>
    <t>GI132320132010310601732010092.3.2.02.02.008 // GI132320132010311402932010262.3.2.02.02.008</t>
  </si>
  <si>
    <t>JESSICA ANDREA FALLA CELIS</t>
  </si>
  <si>
    <t>2023/02/01</t>
  </si>
  <si>
    <t>https://community.secop.gov.co/Public/Tendering/OpportunityDetail/Index?noticeUID=CO1.NTC.3839388&amp;isFromPublicArea=True&amp;isModal=False</t>
  </si>
  <si>
    <t>CD-053-CAM-2023</t>
  </si>
  <si>
    <t>053</t>
  </si>
  <si>
    <t>CONTRATAR LOS SERVICIOS DE UN TÉCNICO EN CONTABILIZACIÓN DE OPERACIONES COMERCIALES Y FINANCIERAS COMO APOYO A LA CORPORACIÓN AUTÓNOMA REGIONAL DEL ALTO MAGDALENA – CAM, EN LA GESTIÓN DE REGISTRO DE INFORMACIÓN CONTABLE Y FINANCIERA EN LOS DISTINTOS APLICATIVOS CONEXOS CON LA GESTIÓN DE OPERACIONES A CARGO DEL AREA DE TESORERIA.</t>
  </si>
  <si>
    <t>5 M SIN SUPERAR LA PRESENTE VIGENCIA FISCAL</t>
  </si>
  <si>
    <t>DIANA CAROLINA ALARCON JIMENEZ</t>
  </si>
  <si>
    <t>calle 79 a 1 f 39 NEIVA HUILA</t>
  </si>
  <si>
    <t>WILLER HERNANDEZ CALIMAN</t>
  </si>
  <si>
    <t>https://community.secop.gov.co/Public/Tendering/OpportunityDetail/Index?noticeUID=CO1.NTC.3839743&amp;isFromPublicArea=True&amp;isModal=False</t>
  </si>
  <si>
    <t>CD-054-CAM-2023</t>
  </si>
  <si>
    <t>054</t>
  </si>
  <si>
    <t>PRESTACIÓN DE SERVICIOS PROFESIONALES ESPECIALIZADO DE APOYO EN EL SOPORTE LEGAL DEL TRÁMITE DE LICENCIAS Y/O PERMISOS AMBIENTALES, Y PROCESOS SANCIONATORIOS AMBIENTALES.</t>
  </si>
  <si>
    <t>MAICOL ANIBAL QUINTERO MONTES</t>
  </si>
  <si>
    <t>CL 21 Sur 22 - 63 Neiva (H).</t>
  </si>
  <si>
    <t>GI132320132010310902032010252.3.2.02.02.008-fuente:11002 //GI132320132010311002232010222.3.2.02.02.008-fuente: 11001</t>
  </si>
  <si>
    <t>https://community.secop.gov.co/Public/Tendering/OpportunityDetail/Index?noticeUID=CO1.NTC.3840094&amp;isFromPublicArea=True&amp;isModal=False</t>
  </si>
  <si>
    <t>CD-055-CAM-2023</t>
  </si>
  <si>
    <t>055</t>
  </si>
  <si>
    <t>PRESTACIÓN DE SERVICIOS PROFESIONALES COMO INGENIERO CIVIL PARA LA EJECUCIÓN DEL PROYECTO: FORTALECIMIENTO INSTITUCIONAL PARA LA GESTIÓN AMBIENTAL 329901, A LA SUBDIRECCIÓN DE PLANEACIÓN Y ORDENAMIENTO TERRITORIAL.</t>
  </si>
  <si>
    <t>MARISOL CUENCA VARGAS</t>
  </si>
  <si>
    <t>CALLE 27 BIS N°50-38 NEIVA (H).</t>
  </si>
  <si>
    <t>GI132329932990115710532990602.3.2.02.02.008-Fuente:11001 //GI132329932990116111332990112.3.2.02.02.008- Fuente: 11001</t>
  </si>
  <si>
    <t/>
  </si>
  <si>
    <t>https://community.secop.gov.co/Public/Tendering/OpportunityDetail/Index?noticeUID=CO1.NTC.3840667&amp;isFromPublicArea=True&amp;isModal=False</t>
  </si>
  <si>
    <t>CD-056-CAM-2023</t>
  </si>
  <si>
    <t>056</t>
  </si>
  <si>
    <t>PRESTACIÓN DE SERVICIOS PROFESIONALES EN EL DESARROLLO DE ACTIVIDADES DE ANÁLISIS Y EVALUACIÓN DEL COMPONENTE ABIÓTICO DE LICENCIAS AMBIENTALES, ASISTENCIA TÉCNICA EN EL CONOCIMIENTO Y/O REDUCCIÓN DEL RIESGOS DE DESASTRES POR AMENAZAS NATURALES Y/O ANTRÓPICAS Y PERMISOS DE CONCESIÓN, PROSPECCIÓN Y/O EXPLORACIÓN DE AGUAS SUBTERRÁNEAS, EN EL DEPARTAMENTO DEL HUILA</t>
  </si>
  <si>
    <t>6 M SIN EXCEDER 31/12/2023</t>
  </si>
  <si>
    <t>MAYDY ALEJANDRA ORTIZ TRUJILLO</t>
  </si>
  <si>
    <t>Carrera 8 # 19-30 CAMPOALEGRE (H)</t>
  </si>
  <si>
    <t>GI132320132010310701832010262.3.2.02.02.008-Fuente:13001 // GI132320132010310902032010252.3.2.02.02.008-Fuente: 13001// GI132320532050214908632050172.3.2.02.02.008-Fuente:11002</t>
  </si>
  <si>
    <t>2023/07/26</t>
  </si>
  <si>
    <t>2023/07/27</t>
  </si>
  <si>
    <t>https://community.secop.gov.co/Public/Tendering/OpportunityDetail/Index?noticeUID=CO1.NTC.3840855&amp;isFromPublicArea=True&amp;isModal=False</t>
  </si>
  <si>
    <t>CD-057-CAM-2023</t>
  </si>
  <si>
    <t>057</t>
  </si>
  <si>
    <t>PRESTACIÓN DE SERVICIOS PROFESIONALES PARA BRINDAR ACOMPAÑAMIENTO TÉCNICO A LA CORPORACIÓN AUTÓNOMA REGIONAL DEL ALTO MAGDALENA (CAM), EN LA REVISIÓN DE LA INCORPORACIÓN DE LAS DETERMINANTES AMBIENTALES Y SEGUIMIENTO DEL ORDENAMIENTO TERRITORIAL</t>
  </si>
  <si>
    <t>PABLO ANDRES SALAZAR ORTIZ</t>
  </si>
  <si>
    <t>Neiva</t>
  </si>
  <si>
    <t>GI132320532050114708232050222.3.2.02.02.008-Fuente: 11002</t>
  </si>
  <si>
    <t>https://community.secop.gov.co/Public/Tendering/OpportunityDetail/Index?noticeUID=CO1.NTC.3844454&amp;isFromPublicArea=True&amp;isModal=False</t>
  </si>
  <si>
    <t>CD-058-CAM-2023</t>
  </si>
  <si>
    <t>058</t>
  </si>
  <si>
    <t>CONTRATO DE PRESTACIÓN DE SERVICIOS PROFESIONALES PARA ASESORAR Y ACOMPAÑAR A LA DIRECCIÓN TERRITORIAL NORTE DE LA CORPORACIÓN AUTÓNOMA REGIONAL DEL ALTO MAGDALENA CAM EN LAS ACTIVIDADES RELACIONADAS CON EVALUACIÓN A LAS OBRAS DE CONTROL HIDRICO Y LA GESTIÓN DE ACTIVIDADES PARA EL CUMPLIMIENTO DEL ÍNDICE DE EVALUACIÓN Y DESEMPEÑO INSTITUCIONAL – IEDI, VIGENCIA 2023, EN CUMPLIMIENTO DE LA POLÍTICA NACIONAL PARA LA GESTIÓN INTEGRAL DEL RECURSO HÍDRICO.</t>
  </si>
  <si>
    <t>JESUS MARIA CASTRO MONTAÑA</t>
  </si>
  <si>
    <t>calle 13 #5-35 NEIVA (H)</t>
  </si>
  <si>
    <t>GI132320332030214207632030452.3.2.02.02.008-Fuente: 13001</t>
  </si>
  <si>
    <t>LUIS FERNEY TOVAR PEREZ</t>
  </si>
  <si>
    <t>https://community.secop.gov.co/Public/Tendering/OpportunityDetail/Index?noticeUID=CO1.NTC.3846253&amp;isFromPublicArea=True&amp;isModal=False</t>
  </si>
  <si>
    <t>CD-059-CAM-2023</t>
  </si>
  <si>
    <t>059</t>
  </si>
  <si>
    <t>PRESTACIÓN DE SERVICIOS DE APOYO TÉCNICO EN LA PRODUCCIÓN Y REALIZACIÓN MULTIMEDIA Y DE PIEZAS GRÁFICAS PARA LA DIFUSIÓN PROMOCIÓN Y DIVULGACIÓN DE LAS DIFERENTES ACTIVIDADES QUE REALIZA LA CORPORACIÓN AUTÓNOMA REGIONAL DEL ALTO MAGDALENA – CAM EN EL MARCO DE SU LABOR MISIONAL.</t>
  </si>
  <si>
    <t>BRANDON VEGA GOMEZ</t>
  </si>
  <si>
    <t>CL 81 B # 1 B - 28 de Neiva Huila</t>
  </si>
  <si>
    <t>GI132320832080115510132080062.3.2.02.02.008- Fuente: 11001</t>
  </si>
  <si>
    <t>SGA - COMUNICACIONES</t>
  </si>
  <si>
    <t>MILLER EDUARDO CORTES FLOREZ</t>
  </si>
  <si>
    <t>https://community.secop.gov.co/Public/Tendering/OpportunityDetail/Index?noticeUID=CO1.NTC.3846637&amp;isFromPublicArea=True&amp;isModal=False</t>
  </si>
  <si>
    <t>CD-060-CAM-2023</t>
  </si>
  <si>
    <t>060</t>
  </si>
  <si>
    <t>PRESTACIÓN DE SERVICIOS COMO REPORTERO GRÁFICO, FOTÓGRAFO Y CAMARÓGRAFO PARA LA GRABACIÓN, REGISTRO Y ELABORACIÓN DE ARCHIVO AUDIOVISUAL DE LAS DIFERENTES ACTIVIDADES QUE DESARROLLA LA CAM EN EL MARCO DE SU LABOR MISIONAL.</t>
  </si>
  <si>
    <t>WILSON VASQUEZ IBARRA</t>
  </si>
  <si>
    <t xml:space="preserve"> CR 34 C 25 47 BRR EL TESORO de Neiva Huila</t>
  </si>
  <si>
    <t>GI132320832080115510132080062.3.2.02.02.008- Fuente:11001</t>
  </si>
  <si>
    <t>https://community.secop.gov.co/Public/Tendering/OpportunityDetail/Index?noticeUID=CO1.NTC.3849839&amp;isFromPublicArea=True&amp;isModal=False</t>
  </si>
  <si>
    <t>CD-061-CAM-2023</t>
  </si>
  <si>
    <t>061</t>
  </si>
  <si>
    <t>PRESTACIÓN DE SERVICIOS DE APOYO A LA CORPORACIÓN AUTÓNOMA REGIONAL DEL ALTO MAGDALENA (CAM), EN CALIDAD DE PASANTE DE INGENIERÍA CIVIL, PARA APLICAR LOS CONOCIMIENTOS ADQUIRIDOS EN LA CARRERA, DESARROLLANDO ACTIVIDADES DE ACOMPAÑAMIENTO TÉCNICO, ADMINISTRATIVO Y ASISTENCIAL EN EL SEGUIMIENTO A LA EJECUCIÓN OBRAS EN JURISDICCIÓN DEL DEPARTAMENTO DEL HUILA.</t>
  </si>
  <si>
    <t>1 M -15 D</t>
  </si>
  <si>
    <t>MIGUEL FELIPE VILLARREAL OREJUELA</t>
  </si>
  <si>
    <t>Cra 30 B# 21-55 de Neiva Huila</t>
  </si>
  <si>
    <t>GI132329932990116111232990112.3.2.02.02.008- Fuente: 11001 // GI132329932990116111332990112.3.2.02.02.008- Fuente:11001</t>
  </si>
  <si>
    <t>CESAR AUGUSTO BARREIRO OTALORA</t>
  </si>
  <si>
    <t>https://community.secop.gov.co/Public/Tendering/OpportunityDetail/Index?noticeUID=CO1.NTC.3855440&amp;isFromPublicArea=True&amp;isModal=False</t>
  </si>
  <si>
    <t>CD-062-CAM-2023</t>
  </si>
  <si>
    <t>062</t>
  </si>
  <si>
    <t>PRESTACIÓN DE SERVICIOS PROFESIONALES A LA CORPORACIÓN AUTÓNOMA REGIONAL DEL ALTO MAGDALENA (CAM) COMO INGENIERO AMBIENTAL, EN LOS COMPONENTES FÍSICO, BIÓTICO Y SOCIAL PARA EL ACOMPAÑAMIENTO DEL SEGUIMIENTO A LOS PROYECTOS QUE CUENTAN CON LICENCIA AMBIENTAL, ACTIVIDADES DE MINERÍA ILÍCITA Y ATENCIÓN DE QUEJAS AMBIENTALES; LO ANTERIOR CONFORME A LA NORMATIVIDAD VIGENTE Y EN JURISDICCIÓN DEL DEPARTAMENTO DEL HUILA.</t>
  </si>
  <si>
    <t>JUAN CAMILO RAMIREZ PARRA</t>
  </si>
  <si>
    <t>CARRERA 8 F # 33-56 NEIVA (H)</t>
  </si>
  <si>
    <t>GI132320132010310701832010262.3.2.02.02.008-Fuente:11002 // GI132320132010310701832010262.3.2.02.02.008-Fuente:13001</t>
  </si>
  <si>
    <t>https://community.secop.gov.co/Public/Tendering/OpportunityDetail/Index?noticeUID=CO1.NTC.3855570&amp;isFromPublicArea=True&amp;isModal=False</t>
  </si>
  <si>
    <t>CD-063-CAM-2023</t>
  </si>
  <si>
    <t>063</t>
  </si>
  <si>
    <t>PRESTACIÓN DE SERVICIOS PROFESIONALES EN EL SENDERO DE INTERPRETACIÓN AMBIENTAL SENDICAM-NEIVA PARA LA IMPLEMENTACIÓN DE ESTRATEGIAS ESPECIALES DE MANEJO, EDUCACIÓN AMBIENTAL Y DE RELACIONAMIENTO CON LAS COMUNIDADES DEL DEPARTAMENTO DEL HUILA.</t>
  </si>
  <si>
    <t>ELIANA YULIET URQUIJO TRUJILLO</t>
  </si>
  <si>
    <t>Calle 25 No 44 – 28 Neiva (Huila)</t>
  </si>
  <si>
    <t>GI132320832080115509832080062.3.2.02.02.008-Fuente:11001</t>
  </si>
  <si>
    <t>ADRIANA ARIAS HERNANDEZ</t>
  </si>
  <si>
    <t>https://community.secop.gov.co/Public/Tendering/OpportunityDetail/Index?noticeUID=CO1.NTC.3855780&amp;isFromPublicArea=True&amp;isModal=False</t>
  </si>
  <si>
    <t>CD-064-CAM-2023</t>
  </si>
  <si>
    <t>064</t>
  </si>
  <si>
    <t>CONTRATO DE PRESTACIÓN DE SERVICIOS PROFESIONALES PARA ASESORAR Y ACOMPAÑAR A LA SUBDIRECCIÓN DE GESTIÓN AMBIENTAL DE LA CORPORACIÓN AUTÓNOMA REGIONAL DEL ALTO MAGDALENA CAM COMO INGENIERO CIVIL EN EL SEGUIMIENTO DE OBRAS Y DEMÁS ACTIVIDADES NECESARIAS PARA LA IMPLEMENTACIÓN DEL PLAN DE ORDENACIÓN Y MANEJO DE LA CUENCA HIDROGRÁFICA DEL RÍO LORO, RÍO LAS CEIBAS Y OTROS DIRECTOS AL MAGDALENA.</t>
  </si>
  <si>
    <t>11 M  Sin exceder 31/12/2023</t>
  </si>
  <si>
    <t>FREDY MEDINA ARCE</t>
  </si>
  <si>
    <t>Encargo fiduciario No.052 de junio 22 de 2007 FIDUCIARIA POPULAR S.A</t>
  </si>
  <si>
    <t>2023000001 Cuenta Rentar 250-390-11504-9 Encargo Fiduciario #052 -07 Fiduciaria Popular $76.137.336.00</t>
  </si>
  <si>
    <t>SGA - CEIBAS</t>
  </si>
  <si>
    <t>JAVIER CARDOZO GUTIERREZ</t>
  </si>
  <si>
    <t>https://community.secop.gov.co/Public/Tendering/OpportunityDetail/Index?noticeUID=CO1.NTC.3857948&amp;isFromPublicArea=True&amp;isModal=False</t>
  </si>
  <si>
    <t>CD-065-CAM-2023</t>
  </si>
  <si>
    <t>065</t>
  </si>
  <si>
    <t>PRESTACIÓN DE SERVICIOS PROFESIONALES A LA CORPORACIÓN AUTÓNOMA REGIONAL DEL ALTO MAGDALENA – CAM, CORRESPONDIENTE AL APOYO JURÍDICO EN LOS DIFERENTES PROCESOS ADMINISTRATIVOS Y CONTRACTUALES QUE SE ADELANTAN EN EL MARCO DE LA EJECUCIÓN DEL PLAN DE ORDENACIÓN Y MANEJO DE LA CUENCA HIDROGRÁFICA DEL RÍO LORO, RÍO LAS CEIBAS Y OTROS DIRECTOS AL MAGDALENA.</t>
  </si>
  <si>
    <t>MARIA NATHALY PAVA ROJAS</t>
  </si>
  <si>
    <t>CALLE 25A # 36A - 60, TORRE 2, APARTAMENTO 301, NEIVA - HUILA</t>
  </si>
  <si>
    <t>Encargo Fiduciario N°052 de junio 22 de 2007 suscrito con FIDUCIARIA POPULAR S.A</t>
  </si>
  <si>
    <t>2023000002 Cuenta Rentar 250-390-11504-9 Encargo Fiduciario #052 -07 Fiduciaria Popular $61.214.683.00</t>
  </si>
  <si>
    <t>https://community.secop.gov.co/Public/Tendering/OpportunityDetail/Index?noticeUID=CO1.NTC.3858132&amp;isFromPublicArea=True&amp;isModal=False</t>
  </si>
  <si>
    <t>CD-066-CAM-2023</t>
  </si>
  <si>
    <t>066</t>
  </si>
  <si>
    <t>PRESTACIÓN DE SERVICIOS PROFESIONALES PARA PROMOVER LA CULTURA AMBIENTAL A TRAVÉS DE LA ELABORACIÓN Y REDACCIÓN DE BOLETINES DE PRENSA, ARTÍCULOS PERIODÍSTICOS, PRODUCTOS COMUNICATIVOS Y CUBRIMIENTO PERIODÍSTICO DE LAS ACTIVIDADES REALIZADAS POR LA CORPORACIÓN AUTÓNOMA REGIONAL DEL ALTO MAGDALENA (CAM) EN EL MARCO DE SU LABOR MISIONAL.</t>
  </si>
  <si>
    <t>11 M  Sin exceder 30/12/2023</t>
  </si>
  <si>
    <t>KAROL JOHANNA JIMÉNEZ RAMÍREZ</t>
  </si>
  <si>
    <t>Calle 65ª Número 4 -76 Macadamia.</t>
  </si>
  <si>
    <t xml:space="preserve">GI132320832080115510132080062.3.2.02.02.008 / fuente 11001 Nombre: Servicios prestados a las empresas y servicios de Producción FUENTE: PREDIAL VIGENCIA NEIVA.
</t>
  </si>
  <si>
    <t>https://community.secop.gov.co/Public/Tendering/OpportunityDetail/Index?noticeUID=CO1.NTC.3858161&amp;isFromPublicArea=True&amp;isModal=False</t>
  </si>
  <si>
    <t>CD-067-CAM-2023</t>
  </si>
  <si>
    <t>067</t>
  </si>
  <si>
    <t>PRESTACIÓN DE SERVICIOS PROFESIONALES DE LA CORPORACIÓN EN LA IMPLEMENTACIÓN DEL PLAN DE CONSERVACIÓN DE ESPECIES AMENAZADAS, Y EL PLAN DE RECONOCIMIENTO DE ESPECIES FOCALES Y LAS ESTRATEGIAS DE CONSERVACIÓN DE LA BIODIVERSIDAD Y SUS SERVICIOS ECOSISTÉMICOS EN EL DEPARTAMENTO DEL HUILA.</t>
  </si>
  <si>
    <t>ANGELA MARIA FAJARDO DELGADO</t>
  </si>
  <si>
    <t xml:space="preserve"> Vereda el Recuerdo – Corregimiento Criollo Pitalito (Huila)</t>
  </si>
  <si>
    <t>GI132320232020112504532020402.3.2.02.02.008 fuente 13001 Nombre: Prestación de Servicios a las empresas y servicios de producción. FUENTE: TRANSF. SECTOR ELECTRICO VIGENCIA.</t>
  </si>
  <si>
    <t>LEIDY KATHERINE ARENAS RODRIGUEZ</t>
  </si>
  <si>
    <t>https://community.secop.gov.co/Public/Tendering/OpportunityDetail/Index?noticeUID=CO1.NTC.3858410&amp;isFromPublicArea=True&amp;isModal=False</t>
  </si>
  <si>
    <t>CD-068-CAM-2023</t>
  </si>
  <si>
    <t>068</t>
  </si>
  <si>
    <t>PRESTACIÓN DE SERVICIOS PROFESIONALES PARA APOYAR LA GESTIÓN DE LA CORPORACIÓN EN EL FORTALECIMIENTO SOCIAL, COMUNITARIO Y DE ASISTENCIA TÉCNICA A LOS PROCESOS Y ACCIONES DE EDUCACIÓN AMBIENTAL QUE SE ADELANTAN EN LA DIRECCIÓN TERRITORIAL NORTE DE LA CAM.</t>
  </si>
  <si>
    <t>MARIBEL LOZANO VARGAS</t>
  </si>
  <si>
    <t>Calle 5 No 3 – 36 Fortalecillas Neiva (Huila)</t>
  </si>
  <si>
    <t>GI132320832080115509832080062.3.2.02.02.008 fuente 11001 Nombre: Servicios prestados a las empresas y servicios de producción. FUENTE: PREDIAL VIGENCIA NEIVA.</t>
  </si>
  <si>
    <t>https://community.secop.gov.co/Public/Tendering/OpportunityDetail/Index?noticeUID=CO1.NTC.3860938&amp;isFromPublicArea=True&amp;isModal=False</t>
  </si>
  <si>
    <t>CD-069-CAM-2023</t>
  </si>
  <si>
    <t>069</t>
  </si>
  <si>
    <t>PRESTACIÓN DE SERVICIOS PROFESIONALES EN LA CORPORACIÓN AUTÓNOMA REGIONAL DEL ALTO MAGDALENA (CAM), PARA EL DESARROLLO DE LAS ACTIVIDADES RELACIONADAS CON EL COMPONENTE DE SISTEMA DE INFORMACIÓN GEOGRÁFICA DEL RECURSO HÍDRICO SUPERFICIAL EN LA ACTUALIZACIÓN DE LA EVALUACIÓN REGIONAL DEL AGUA ERA, EN LAS SUBZONAS HIDROGRÁFICAS 2108 - RÍO YAGUARÁ, 2109 - JUNCAL Y OTROS RÍOS DIRECTOS AL MAGDALENA, 2110 - RÍO NEIVA, 2111 - RÍO FORTALECILLAS Y OTROS, 2112 - RÍO BACHÉ, 2113 - RÍO AIPE Y OTROS DIRECTOS AL MAGDALENA Y 2114 - RÍO CABRERA; Y ACTIVIDADES RELACIONADAS CON EL ANÁLISIS Y VERIFICACIÓN DE INFORMACIÓN CARTOGRÁFICA QUE REQUIERA LA SRCA.</t>
  </si>
  <si>
    <t>11 M  Sin superar la presente vigencia fiscal</t>
  </si>
  <si>
    <t>ARMEL FELIPE MARROQUIN HERNÁNDEZ</t>
  </si>
  <si>
    <t>BRR LAS AMERICAS CL 21 35 113 – ARMENIA (Q)</t>
  </si>
  <si>
    <t>GI132320332030214307732030052.3.2.02.02.008 :fuente 13001Servicios prestados a las empresas y servicios de producción FUENTE: TRANSF. SECTOR ELECTRICO VIGENCIA $42,688,108.00</t>
  </si>
  <si>
    <t>https://community.secop.gov.co/Public/Tendering/OpportunityDetail/Index?noticeUID=CO1.NTC.3861025&amp;isFromPublicArea=True&amp;isModal=False</t>
  </si>
  <si>
    <t>CD-070-CAM-2023</t>
  </si>
  <si>
    <t>070</t>
  </si>
  <si>
    <t>PRESTACIÓN DE SERVICIOS PROFESIONALES EN LA CORPORACIÓN AUTÓNOMA REGIONAL DEL ALTO MAGDALENA (CAM), PARA EL DESARROLLO DE LAS ACTIVIDADES RELACIONADAS CON EL COMPONENTE DE RIESGO EN LA ACTUALIZACIÓN DE LA EVALUACIÓN REGIONAL DEL AGUA - ERA, EN LAS SUBZONAS HIDROGRÁFICAS DE LA JURISDICCIÓN DE LA CORPORACIÓN, Y DESARROLLAR ACTIVIDADES RELACIONADAS CON LA GESTIÓN Y EL FORTALECIMIENTO INSTITUCIONAL, CON EL FIN DE DAR CUMPLIMIENTO A LOS OBJETIVOS DE LA POLÍTICA NACIONAL PARA LA GESTIÓN INTEGRAL DEL RECURSO HÍDRICO EN EL DEPARTAMENTO DEL HUILA.</t>
  </si>
  <si>
    <t>ERIKA ROCIO OVALLE CAMACHO</t>
  </si>
  <si>
    <t>Cra 3a No 74B-21 Neiva Huila</t>
  </si>
  <si>
    <t>GI132320332030214307732030052.3.2.02.02.008 - Fuente  13001 Servicios prestados a las empresas y servicios de producción FUENTE: TRANSF. SECTOR ELECTRICO VIGENCIA $42,688,108.00</t>
  </si>
  <si>
    <t>https://community.secop.gov.co/Public/Tendering/OpportunityDetail/Index?noticeUID=CO1.NTC.3861434&amp;isFromPublicArea=True&amp;isModal=False</t>
  </si>
  <si>
    <t>CD-071-CAM-2023</t>
  </si>
  <si>
    <t>071</t>
  </si>
  <si>
    <t>CONTRATO DE PRESTACIÓN DE SERVICIOS PROFESIONALES A LA SUBDIRECCION DE REGULACION Y CALIDAD AMBIENTAL DE LA CAM, EN EL DESARROLLO DE ACTIVIDADES DE SEGUIMIENTO, CONTROL Y MONITOREO A CONCESIONES DE AGUAS SUPERFICIALES OTORGADAS MEDIANTE REGLAMENTACIONES Y APOYO EN LA EVALUACIÓN TÉCNICA DE TRAMITES AMBIENTALES RELACIONADOS AL RECURSO HÍDRICO.</t>
  </si>
  <si>
    <t>RODOLFO ALBERTO PARRA AGUDELO</t>
  </si>
  <si>
    <t>CL 51 71 B 39 AP 401– BOGOTÁ D.C</t>
  </si>
  <si>
    <t>GI132320332030214207632030452.3.2.02.02.008 fuente: 15002 Servicios prestados a las empresas y servicios de producción FUENTE: TUA VIGENCIA $30,779,437.00 // GI132320332030214207632030452.3.2.02.02.008 fuente:18001 Servicios prestados a las empresas y servicios de producción FUENTE: TUA CARTERA $11,908,671.00</t>
  </si>
  <si>
    <t>https://community.secop.gov.co/Public/Tendering/OpportunityDetail/Index?noticeUID=CO1.NTC.3863186&amp;isFromPublicArea=True&amp;isModal=False</t>
  </si>
  <si>
    <t>CD-072-CAM-2023</t>
  </si>
  <si>
    <t>072</t>
  </si>
  <si>
    <t>PRESTACIÓN DE SERVICIOS PROFESIONALES DE APOYO PARA LA ADMINISTRACIÓN FORESTAL, ATENCIÓN A LOS TRÁMITES DE APROVECHAMIENTO FORESTAL E IDENTIFICACIÓN DE LOS IMPACTOS AMBIENTALES POR AFECTACIÓN DEL RECURSO FORESTAL, EN JURISDICCIÓN DE LA DIRECCIÓN TERRITORIAL NORTE.</t>
  </si>
  <si>
    <t>11 M  Sin superar 31/12/2023</t>
  </si>
  <si>
    <t>LESLYE YUBEY MUÑOZ POLANCO</t>
  </si>
  <si>
    <t>CRA 31 # 51-60 T9 APTO 703 Neiva Huila</t>
  </si>
  <si>
    <t>GI132320132010310701832010262.3.2.02.02.008 fuente: 15003 Servicios prestados a las empresas y servicios de producción FUENTE: TASAS APROV. FORESTAL $4,552,746.00 - GI132320132010310902032010252.3.2.02.02.008 Fuente 15003 Servicios prestados a las empresas y servicios de producción FUENTE: TASAS APROV. FORESTAL $5,000,000.00 - GI132320232020212805332020122.3.2.02.02.008 fuente 11002 Servicios prestados a las empresas y servicios de producción FUENTE: PREDIAL VIGENCIA MPIOS $34,623,254.00</t>
  </si>
  <si>
    <t>YURIHET MELO ORTEGA</t>
  </si>
  <si>
    <t>https://community.secop.gov.co/Public/Tendering/OpportunityDetail/Index?noticeUID=CO1.NTC.3885906&amp;isFromPublicArea=True&amp;isModal=False</t>
  </si>
  <si>
    <t>CD-073-CAM-2023</t>
  </si>
  <si>
    <t>073</t>
  </si>
  <si>
    <t>CONTRATO DE PRESTACIÓN DE SERVICIOS PROFESIONALES DE ACOMPAÑAMIENTO EN ACTIVIDADES RELACIONADAS CON LA GESTIÓN DEL CUMPLIMIENTO DEL ÍNDICE DE EVALUACIÓN Y DESEMPEÑO INSTITUCIONAL – IEDI,VIGENCIA 2023 POLÍTICA NACIONAL PARA LA GESTIÓN INTEGRAL DEL RECURSO HÍDRICO.</t>
  </si>
  <si>
    <t>CRISTIAN ANDRÉS CORTES DÍAZ</t>
  </si>
  <si>
    <t>Carrera 38 B # 21 A 09 Neiva Huila</t>
  </si>
  <si>
    <t>GI132320332030214207632030452.3.2.02.02.008 Fuente: ente 13001 Servicios prestados a las empresas y servicios de producción FUENTE: TRANSF. SECTOR ELECTRICO VIGENCIA $42,688,108.00</t>
  </si>
  <si>
    <t>CLAUDIA DAYANA DELGADO VELASQUEZ</t>
  </si>
  <si>
    <t>https://community.secop.gov.co/Public/Tendering/OpportunityDetail/Index?noticeUID=CO1.NTC.3886183&amp;isFromPublicArea=True&amp;isModal=False</t>
  </si>
  <si>
    <t>CD-078-CAM-2023</t>
  </si>
  <si>
    <t>074</t>
  </si>
  <si>
    <t xml:space="preserve">PRESTACIÓN DE SERVICIOS PROFESIONALES A LA CORPORACIÓN AUTÓNOMA REGIONAL DEL ALTO MAGDALENA (CAM), CONSISTENTES EN LA INCORPORACIÓN E IMPLEMENTACIÓN DE ACCIONES DE MITIGACIÓN Y ADAPTACIÓN AL CAMBIO CLIMÁTICO EN EL DEPARTAMENTO DEL HUILA SEGÚN LEY 1931 DE 2018.
</t>
  </si>
  <si>
    <t>MOISES JESUS VARGAS CASTRO</t>
  </si>
  <si>
    <t>Carrera 17C No 58-69 Torre 2 Apartamento 1001 Neiva (Huila)</t>
  </si>
  <si>
    <t xml:space="preserve">GI132320632060115309532060162.3.2.02.02.008 Fuente: 11001 Servicios prestados a las empresas y servicios de producción FUENTE: PREDIAL VIGENCIA NEIVA $70,541,306.00
</t>
  </si>
  <si>
    <t>https://community.secop.gov.co/Public/Tendering/OpportunityDetail/Index?noticeUID=CO1.NTC.3893342&amp;isFromPublicArea=True&amp;isModal=False</t>
  </si>
  <si>
    <t>CD-074-CAM-2023</t>
  </si>
  <si>
    <t>075</t>
  </si>
  <si>
    <t>PRESTACIÓN DE SERVICIOS PROFESIONALES PARA APOYAR LA GESTIÓN DE LA CORPORACIÓN EN EL FORTALECIMIENTO SOCIAL, COMUNITARIO Y DE ASISTENCIA TÉCNICA A LOS PROCESOS Y ACCIONES DE EDUCACIÓN AMBIENTAL QUE SE ADELANTAN EN LA DIRECCIÓN TERRITORIAL SUR DE LA CAM.</t>
  </si>
  <si>
    <t>LEYDY LORENA GOMEZ CERQUERA</t>
  </si>
  <si>
    <t>CR 7 ESTE 15 95 SUR CON BALCONES DE LA SABANA AP 201 – PITALITO (H)</t>
  </si>
  <si>
    <t>GI132320832080115509832080062.3.2.02.02.008 Fuente 11001 Nombre: Servicios prestados a las empresas y servicios de producción FUENTE: PREDIAL VIGENCIA NEIVA $53,187,904.00</t>
  </si>
  <si>
    <t>https://community.secop.gov.co/Public/Tendering/OpportunityDetail/Index?noticeUID=CO1.NTC.3886730&amp;isFromPublicArea=True&amp;isModal=False</t>
  </si>
  <si>
    <t>CD-075-CAM-2023</t>
  </si>
  <si>
    <t>076</t>
  </si>
  <si>
    <t>CONTRATO DE PRESTACIÓN DE SERVICIOS PROFESIONALES PARA ASESORAR Y ACOMPAÑAR A LA DIRECCIÓN TERRITORIAL NORTE DE LA CORPORACIÓN AUTÓNOMA REGIONAL DEL ALTO MAGDALENA CAM EN LAS ACTIVIDADES RELACIONADAS CON LA GESTIÓN DE ACTIVIDADES PARA EL CUMPLIMIENTO DEL ÍNDICE DE EVALUACIÓN Y DESEMPEÑO INSTITUCIONAL – IEDI, Y ATENCIÓN DE RECLAMACIONES TUA Y EVALUACIÓN DE PUEAA EN CUMPLIMIENTO DE LA POLÍTICA NACIONAL PARA LA GESTIÓN INTEGRAL DEL RECURSO HÍDRICO.</t>
  </si>
  <si>
    <t>HOLMAN FERNANDO ROMERO RODRIGUEZ</t>
  </si>
  <si>
    <t>CL 25 C SUR # 22 - 24 NEIVA HUILA</t>
  </si>
  <si>
    <t>GI132320332030214207632030452.3.2.02.02.008 Fuente:13001 Servicios prestados a las empresas y servicios de producción FUENTE: TRANSF. SECTOR ELECTRICO VIGENCIA $ 42,688,117.00</t>
  </si>
  <si>
    <t>https://community.secop.gov.co/Public/Tendering/OpportunityDetail/Index?noticeUID=CO1.NTC.3886880&amp;isFromPublicArea=True&amp;isModal=False</t>
  </si>
  <si>
    <t>CD-076-CAM-2023</t>
  </si>
  <si>
    <t>077</t>
  </si>
  <si>
    <t>CONTRATO INTERADMINISTRATIVO</t>
  </si>
  <si>
    <t>PRESTACIÓN POR PARTE DE SERVICIOS POSTALES NACIONALES S.A. A LA CAM DE LOS SERVICIOS DE ADMISIÓN, CURSO Y ENTREGA DE CORRESPONDENCIA Y DEMÁS OBJETOS POSTALES QUE SE ORIGINEN EN LA SEDE PRINCIPAL DE LA CAM EN NEIVA Y EN LAS DIRECCIONES TERRITORIALES DE LA CORPORACIÓN EN GARZÓN, LA PLATA Y PITALITO, EN LAS MODALIDADES DE CORREO CERTIFICADO URBANO NACIONAL E INTERNACIONAL, MENSAJERÍA ESPECIALIZADA POST-EXPRESS A NIVEL URBANO Y NACIONAL DE ACUERDO A LA MATRIZ DE DESTINOS VIGENTE, AL DÍA A NIVEL URBANO DE ACUERDO A LA MATRIZ DE DESTINOS VIGENTE, ENCOMIENDA NACIONAL, PAQUETERÍA, CORREO MASIVO ESTÁNDAR, CORREO ELECTRÓNICO CERTIFICADO, SMS CERTIFICADO Y EMPAQUES. DE CONFORMIDAD CON LA PROPUESTA PRESENTADA, LA CUAL HACE PARTE DEL CONTRATO</t>
  </si>
  <si>
    <t>12 M</t>
  </si>
  <si>
    <t>SERVICIOS POSTALES NACIONALES S.A.S.</t>
  </si>
  <si>
    <t>900.062.917-9</t>
  </si>
  <si>
    <t xml:space="preserve"> DG 25 G No 95ª-55 Bogotá D.C.</t>
  </si>
  <si>
    <t xml:space="preserve">GA2.1.2.02.02.006 Fuente:11002 Servicios de alojamiento- servicios de suministro de comidas y bebidas- servicios de transporte- y servicios de distribución de electricidad, gas y agua FUENTE: PREDIAL VIGENCIA MPIOS $94,878,000.00
</t>
  </si>
  <si>
    <t>AMANDA CANO PARRA</t>
  </si>
  <si>
    <t>https://community.secop.gov.co/Public/Tendering/OpportunityDetail/Index?noticeUID=CO1.NTC.3889068&amp;isFromPublicArea=True&amp;isModal=False</t>
  </si>
  <si>
    <t>CD-077-CAM-2023</t>
  </si>
  <si>
    <t>078</t>
  </si>
  <si>
    <t>PRESTACIÓN DE SERVICIOS PROFESIONALES PARA APOYAR LA GESTIÓN DE LA CORPORACIÓN EN EL FORTALECIMIENTO DE LAS ACCIONES DEL PROYECTO GESTIÓN AMBIENTAL CON COMUNIDADES ÉTNICAS DEL DEPARTAMENTO DEL HUILA.</t>
  </si>
  <si>
    <t>YURY ROCIO OMEN RIVERA</t>
  </si>
  <si>
    <t>CL 23 A SUR 2 48 ESTE</t>
  </si>
  <si>
    <t>GI132320532050315109332050222.3.2.02.02.008 Fuente: 11002 Servicios prestados a las empresas y servicios de producción FUENTE: PREDIAL VIGENCIA MPIOS $55,220,000.00</t>
  </si>
  <si>
    <t>https://community.secop.gov.co/Public/Tendering/OpportunityDetail/Index?noticeUID=CO1.NTC.3889505&amp;isFromPublicArea=True&amp;isModal=False</t>
  </si>
  <si>
    <t>CD-079-CAM-2023</t>
  </si>
  <si>
    <t>079</t>
  </si>
  <si>
    <t>CONTRATO DE PRESTACIÓN DE SERVICIOS PROFESIONALES PARA ASESORAR Y ACOMPAÑAR A LA DIRECCIÓN TERRITORIAL NORTE DE LA CAM, EN LAS ACTIVIDADES DE EVALUACIÓN Y SEGUIMIENTO A LAS AUTORIZACIONES, LICENCIAS Y/O PERMISOS AMBIENTALES Y/O PROCESOS SANCIONATORIOS, EN CUMPLIMIENTO DE LA POLÍTICA NACIONAL PARA LA GESTIÓN INTEGRAL DEL RECURSO HÍDRICO.</t>
  </si>
  <si>
    <t>ANDREA CATALINA TOVAR MANCHOLA</t>
  </si>
  <si>
    <t>CR 20 59 10 Neiva (Huila)</t>
  </si>
  <si>
    <t>GI132320132010310902032010252.3.2.02.02.008 Fuente:13001 Servicios prestados a las empresas y servicios de producción FUENTE: TRANSF. SECTOR ELECTRICO VIGENCIA $4,000,000.00 // GI132320332030214207632030452.3.2.02.02.008 Fuente:13001 Servicios prestados a las empresas y servicios de producción FUENTE: TRANSF. SECTOR ELECTRICO VIGENCIA $38,688,108.00</t>
  </si>
  <si>
    <t>2023/07/31</t>
  </si>
  <si>
    <t>https://community.secop.gov.co/Public/Tendering/OpportunityDetail/Index?noticeUID=CO1.NTC.3889899&amp;isFromPublicArea=True&amp;isModal=False</t>
  </si>
  <si>
    <t>CD-080-CAM-2023</t>
  </si>
  <si>
    <t>080</t>
  </si>
  <si>
    <t>PRESTACIÓN DE SERVICIOS PROFESIONALES A LA SUBDIRECCION DE REGULACION Y CALIDAD AMBIENTAL DE LA CAM, EN ACTIVIDADES DE SEGUIMIENTO Y CONTROL AMBIENTAL PARA ATENDER RECLAMACIONES DE TASAS POR USO DE AGUA Y/O RESOLUCIÓN DE PROCESOS RELACIONADOS A COBROS COACTIVOS, ASOCIADOS CON REGLAMENTACIONES DE APROVECHAMIENTO DE AGUAS SUPERFICIALES, EN EL DEPARTAMENTO DEL HUILA, EN CUMPLIMIENTO A LOS OBJETIVOS DE LA POLÍTICA NACIONAL PARA LA GESTIÓN INTEGRAL DEL RECURSO HÍDRICO.</t>
  </si>
  <si>
    <t>11 M  Sin superar 30/12/2023</t>
  </si>
  <si>
    <t>JORGE ELIECER SILVA MANCHOLA</t>
  </si>
  <si>
    <t>CR 17 40 15 de Neiva Huila</t>
  </si>
  <si>
    <t>GI132320332030214207632030452.3.2.02.02.008 Fuente:18001 Servicios prestados a las empresas y servicios de producción FUENTE: TUA CARTERA $ 50,449,588.00</t>
  </si>
  <si>
    <t>https://community.secop.gov.co/Public/Tendering/OpportunityDetail/Index?noticeUID=CO1.NTC.3891421&amp;isFromPublicArea=True&amp;isModal=False</t>
  </si>
  <si>
    <t>CD-081-CAM-2023</t>
  </si>
  <si>
    <t>081</t>
  </si>
  <si>
    <t>PRESTACIÓN DE SERVICIOS PROFESIONALES A LA CORPORACIÓN AUTÓNOMA REGIONAL DEL ALTO MAGDALENA - CAM, CONSISTENTES EN LA ASISTENCIA TÉCNICA EN EL DESARROLLO DE ACTIVIDADES DERIVADAS DEL PROCESO DE CONCERTACIÓN DE METAS DE CARGA CONTAMINANTE PARA EL NUEVO QUINQUENIO DE LIQUIDACIÓN DE LA TASA RETRIBUTIVA POR VERTIMIENTOS PUNTUALES AL RECURSO HÍDRICO, Y EN LAS DEMÁS ACCIONES REQUERIDAS EN EL MARCO DE LA GESTIÓN Y ADMINISTRACIÓN DEL RECURSO HÍDRICO EN LA 
JURISDICCIÓN DE LA CORPORACIÓN AUTÓNOMA REGIONAL DEL ALTO MAGDALENA – CAM.</t>
  </si>
  <si>
    <t>DIANA MARGARITA SALAZAR ALFARO</t>
  </si>
  <si>
    <t>CR 6 45 71 IN 8 URB LAS VILLAS BRR LAS GRANJAS NEIVA (H)</t>
  </si>
  <si>
    <t>GI132320332030214207632030452.3.2.02.02.008 FUENTE: 13001 Servicios prestados a las empresas y servicios de producción TRANSF. SECTOR ELECTRICO VIGENCI $54,113,866.00</t>
  </si>
  <si>
    <t>https://community.secop.gov.co/Public/Tendering/OpportunityDetail/Index?noticeUID=CO1.NTC.3890525&amp;isFromPublicArea=True&amp;isModal=False</t>
  </si>
  <si>
    <t>CD-082-CAM-2023</t>
  </si>
  <si>
    <t>082</t>
  </si>
  <si>
    <t>SERVICIOS PROFESIONALES A LA SRCA DE LA CAM, EN DESARROLLO DE ACTIVIDADES DE SEGUIMIENTO, CONTROL Y MONITOREO A CONCESIONES DE AGUAS SUPERFICIALES OTORGADAS MEDIANTE REGLAMENTACIONES DE APROVECHAMIENTO AGUAS COMO INSUMO EN IMPLEMENTACIÓN DEL PROGRAMA INSTITUCIONAL REGIONAL DE MONITOREO DEL AGUA PIRMA Y APOYO EN LA EVALUACIÓN TÉCNICA TRAMITES AMBIENTALES RELACIONADOS AL RECURSO HÍDRICO.</t>
  </si>
  <si>
    <t>HERIC GONZÁLEZ GONZÁLEZ</t>
  </si>
  <si>
    <t>CL 4 9 39 BRR OCHO DE MAYO de Gigante Huila</t>
  </si>
  <si>
    <t>GI132320332030214207632030452.3.2.02.02.008 FUENTE: 15002 Servicios prestados a las empresas y servicios de producción FUENTE: TUA VIGENCIA $50,449,588.00</t>
  </si>
  <si>
    <t>https://community.secop.gov.co/Public/Tendering/OpportunityDetail/Index?noticeUID=CO1.NTC.3896505&amp;isFromPublicArea=True&amp;isModal=False</t>
  </si>
  <si>
    <t>CD-083-CAM-2023</t>
  </si>
  <si>
    <t>083</t>
  </si>
  <si>
    <t>PRESTACIÓN DE SERVICIOS PROFESIONALES EN EL COMPONENTES FÍSICO, PARA EL ACOMPAÑAMIENTO DEL SEGUIMIENTO A LOS PROYECTOS QUE CUENTAN CON LICENCIA AMBIENTAL, ACTIVIDADES DE MINERÍA ILÍCITA Y ATENCIÓN DE QUEJAS AMBIENTALES; LO ANTERIOR CONFORME A LA NORMATIVIDAD VIGENTE Y EN JURISDICCIÓN DEL DEPARTAMENTO DEL HUILA.</t>
  </si>
  <si>
    <t>JESÚS ANDRÉS DUSSÁN MONTEALEGRE</t>
  </si>
  <si>
    <t>CR 17 28 09</t>
  </si>
  <si>
    <t xml:space="preserve">GI132320132010310701832010262.3.2.02.02.008 Servicios prestados a las empresas y servicios de producción FUENTE 11002: PREDIAL VIGENCIA MPIOS $26,839,179.00 // GI132320132010310701832010262.3.2.02.02.008 Servicios prestados a las empresas y servicios de producción FUENTE 13001: TRANSF. SECTOR ELECTRICO VIGENCIA $23,610,409.00
</t>
  </si>
  <si>
    <t>https://community.secop.gov.co/Public/Tendering/OpportunityDetail/Index?noticeUID=CO1.NTC.3893346&amp;isFromPublicArea=True&amp;isModal=False</t>
  </si>
  <si>
    <t>CD-084-CAM-2023</t>
  </si>
  <si>
    <t>084</t>
  </si>
  <si>
    <t>PRESTACIÓN DE SERVICIOS PROFESIONALES DE APOYO A LA CAM, EN ASISTENCIA TÉCNICA, SEGUIMIENTO Y CONTROL A GENERADORES DE RESIDUOS O DESECHOS PELIGROSOS – RESPEL Y ESPECIALES, Y EL ACOMPAÑAMIENTO EN CAMPAÑAS DE JORNADAS POSCONSUMOS, SEGUIMIENTO Y EVALUACIÓN A PLANES DE CONTINGENCIA TRANSPORTE DE MERCANCÍAS PELIGROSAS Y SEGURIDAD QUÍMICA (SUSTANCIAS NOCIVAS)</t>
  </si>
  <si>
    <t>CARLOS ALBERTO MONTAÑA CERQUERA</t>
  </si>
  <si>
    <t>CR 17 B 17 A-16</t>
  </si>
  <si>
    <t>GI132320132010310601732010092.3.2.02.02.008 Servicios prestados a las empresas y servicios de producción FUENTE 11001: PREDIAL VIGENCIA NEIVA $15,522,952.00 // GI132320132010310601732010092.3.2.02.02.008 Servicios prestados a las empresas y servicios de producción FUENTE 11002: PREDIAL VIGENCIA MPIOS $23,284,419.00 // GI132320132010311402932010262.3.2.02.02.008 Servicios prestados a las empresas y servicios deproducción FUENTE 11001 : PREDIAL VIGENCIA NEIVA $ 3,880,737.00</t>
  </si>
  <si>
    <t>https://community.secop.gov.co/Public/Tendering/OpportunityDetail/Index?noticeUID=CO1.NTC.3893372&amp;isFromPublicArea=True&amp;isModal=False</t>
  </si>
  <si>
    <t>CD-085-CAM-2023</t>
  </si>
  <si>
    <t>085</t>
  </si>
  <si>
    <t>PRESTACIÓN DE SERVICIOS TÉCNICOS DE APOYO PARA ACOMPAÑAR ACCIONES E INTERVENCIONES EN MATERIA DE ECOTURISMO EN LAS EMPRESAS DE NEGOCIOS VERDES DE LA CAM EN LA ZONA SUR Y CENTRO DEL DEPARTAMENTO DEL HUILA.</t>
  </si>
  <si>
    <t xml:space="preserve">ROSALINO ORTIZ FERNANDEZ </t>
  </si>
  <si>
    <t>CALLE 18 # 4E - 40 1 PISO VILLA DE SAN CARLOS PITALITO (H)</t>
  </si>
  <si>
    <t>GI13232013201021030123201003+2.3.2.02.02.008 Servicios prestados a las empresas y servicios de producción FUENTE 11001: PREDIAL VIGENCIA NEIVA $39,581,696.00</t>
  </si>
  <si>
    <t>https://community.secop.gov.co/Public/Tendering/OpportunityDetail/Index?noticeUID=CO1.NTC.3894686&amp;isFromPublicArea=True&amp;isModal=False</t>
  </si>
  <si>
    <t>CD-086-CAM-2023</t>
  </si>
  <si>
    <t>086</t>
  </si>
  <si>
    <t>PRESTACIÓN DE SERVICIOS PROFESIONALES DE APOYO EN EL PROCESO DE VERIFICACIÓN Y MEJORAMIENTO EN EL COMPONENTE AMBIENTAL DE LAS EMPRESAS VINCULADAS AL PROYECTO DE NEGOCIOS VERDES DE LA CORPORACIÓN AUTÓNOMA REGIONAL DEL ALTO MAGDALENA – CAM UBICADAS EN LA ZONA SUR Y CENTRO DEL DEPARTAMENTO DEL HUILA.</t>
  </si>
  <si>
    <t>DANIELA ROJAS MUÑOZ</t>
  </si>
  <si>
    <t>CARRERA 34N # 8 - 87 Neiva (H)</t>
  </si>
  <si>
    <t xml:space="preserve">GI132320132010210300932010032.3.2.02.02.008 Servicios prestados a las empresas y servicios de producción FUENTE 11001: PREDIAL VIGENCIA NEIVA $1,032,100.00 // GI132320132010210300932010032.3.2.02.02.008 Servicios prestados a las empresas y servicios de producción FUENTE 11002: PREDIAL VIGENCIA MPIOS $ 45,970,900.00
</t>
  </si>
  <si>
    <t>https://community.secop.gov.co/Public/Tendering/OpportunityDetail/Index?noticeUID=CO1.NTC.3895121&amp;isFromPublicArea=True&amp;isModal=False</t>
  </si>
  <si>
    <t>CD-087-CAM-2023</t>
  </si>
  <si>
    <t>087</t>
  </si>
  <si>
    <t>PRESTACIÓN DE SERVICIOS PROFESIONALES A LA DIRECCIÓN TERRITORIAL OCCIDENTE DE LA CORPORACIÓN AUTÓNOMA REGIONAL DEL ALTO MAGDALENA - CAM, EN EL DESARROLLO DE ACTIVIDADES DE ASISTENCIA TÉCNICA, EVALUACIÓN, SEGUIMIENTO Y CONTROL A LAS AUTORIZACIONES, PERMISOS Y LICENCIAS AMBIENTALES.</t>
  </si>
  <si>
    <t>RUBEN DARIO ALVAREZ SERRATO</t>
  </si>
  <si>
    <t>Carrera 6 No 1ª - 06 Nátaga (Huila)</t>
  </si>
  <si>
    <t>GI132320332030214207632030452.3.2.02.02.008 Servicios prestados a las empresas y servicios de producción FUENTE 13001: TRANSF. SECTOR ELECTRICO VIGENCIA $50,449,588.00</t>
  </si>
  <si>
    <t>SRCA - DTO</t>
  </si>
  <si>
    <t>NIXON FERNELLY CELIS VELA</t>
  </si>
  <si>
    <t>2024/01/01</t>
  </si>
  <si>
    <t>https://community.secop.gov.co/Public/Tendering/OpportunityDetail/Index?noticeUID=CO1.NTC.3894034&amp;isFromPublicArea=True&amp;isModal=False</t>
  </si>
  <si>
    <t>CD-088-CAM-2023</t>
  </si>
  <si>
    <t>088</t>
  </si>
  <si>
    <t>PRESTACIÓN DE SERVICIOS PROFESIONALES A LA DIRECCIÓN TERRITORIAL OCCIDENTE DE LA CORPORACIÓN AUTÓNOMA REGIONAL DEL ALTO MAGDALENA – CAM, A TRAVÉS DE LA ATENCIÓN A LOS TRÁMITES DE APROVECHAMIENTO FORESTAL E IDENTIFICACIÓN DE LOS IMPACTOS AMBIENTALES POR AFECTACIÓN DEL RECURSO FORESTAL, CONFORME A LA NORMATIVIDAD AMBIENTAL</t>
  </si>
  <si>
    <t>ADRIANA JIMENA PEREZ PRIETO</t>
  </si>
  <si>
    <t>CL 3 B SUR 2 A 19 BRR LA GAITANA La Plata</t>
  </si>
  <si>
    <t>GI132320132010310701832010262.3.2.02.02.008 Servicios prestados a las empresas y servicios de producción FUENTE 15003: TASAS APROV. FORESTAL $4,000,000.00 // GI132320132010310902032010252.3.2.02.02.008 Servicios prestados a las empresas y servicios de producción FUENTE 15003: TASAS APROV. FORESTAL $4,000,000.00 // GI132320232020212805332020122.3.2.02.02.008 Servicios prestados a las empresas y servicios de producción FUENTE 11002: PREDIAL VIGENCIA MPIOS $34,688,108.00</t>
  </si>
  <si>
    <t>https://community.secop.gov.co/Public/Tendering/OpportunityDetail/Index?noticeUID=CO1.NTC.3910497&amp;isFromPublicArea=True&amp;isModal=False</t>
  </si>
  <si>
    <t>CD-089-CAM-2023</t>
  </si>
  <si>
    <t>089</t>
  </si>
  <si>
    <t>APOYAR JURIDICAMENTE A LA CORPRACION AUTONOMA REGIONAL DEL ALTO MAGDALENA – CAM EN LA APLICACIÓN DE LOS CONOCIMIENTOS JURIDICOS ADQUIRIDOS DURANTE EL TRANSCURSO DE LA CARRERA PROFESIONAL DE DERECHO, EN LOS PROCESOS ADMINISTRATIVOS DE TRAMITES DE PERMISOS, LICENCIAS Y SANCIONATORIOS AMBIENTALES EN LA JURISDICCION DE LA TERRITORIAL CENTRO</t>
  </si>
  <si>
    <t>6 M</t>
  </si>
  <si>
    <t>ANA GABRIELA CASTRO POLO</t>
  </si>
  <si>
    <t>URB CAMPESTRE VILLA DE LEIVA VEREDA ALTO SARTENEJO – GARZÓN HUILA</t>
  </si>
  <si>
    <t xml:space="preserve">GI132320132010310701832010262.3.2.02.02.008 Servicios prestados a las empresas y servicios de producción FUENTE 11002: PREDIAL VIGENCIA MPIOS $ 4,120,320.00 //GI132320132010311002232010222.3.2.02.02.008 Servicios prestados a las empresas y servicios de producción FUENTE 11001: PREDIAL VIGENCIA NEIVA $2,626,560.00 // GI132320132010311002232010222.3.2.02.02.008 Servicios prestados a las empresas y servicios de producción FUENTE 12001: OTROS PROPIOS EVALUACION LICENCIAS $881,318.00 // GI132320132010311002232010222.3.2.02.02.008 Servicios prestados a las empresas y servicios de producción FUENTE 12002 OTROS R. PROPIOS SEGUM. LICENCIAS $612,441.00
:
</t>
  </si>
  <si>
    <t>SRCA - DTC</t>
  </si>
  <si>
    <t>ANGIE TATIANA PARALTA ÁLVAREZ</t>
  </si>
  <si>
    <t>https://community.secop.gov.co/Public/Tendering/OpportunityDetail/Index?noticeUID=CO1.NTC.3895113&amp;isFromPublicArea=True&amp;isModal=False</t>
  </si>
  <si>
    <t>CD-090-CAM-2023</t>
  </si>
  <si>
    <t>090</t>
  </si>
  <si>
    <t>PRESTACIÓN DE SERVICIOS PROFESIONALES A LA CAM, EN ACTIVIDADES DE SEGUIMIENTO Y EVALUACIÓN A SOLICITUDES DE PERMISOS DE CONCESIÓN, PROSPECCIÓN Y EXPLORACIÓN DE AGUAS SUBTERRÁNEAS Y LICENCIAS MINERAS, EN LA IMPLEMENTACIÓN DEL PLAN DE MANEJO AMBIENTAL DE ACUÍFEROS – PMAA, Y ASISTENCIA TÉCNICA A LA GESTIÓN DEL RIESGO DE DESASTRES NATURALES EN JURISDICCIÓN DEL DEPARTAMENTO DEL HUILA</t>
  </si>
  <si>
    <t>ALVARO JOSE TARAZONA TRUJILLO</t>
  </si>
  <si>
    <t>CR 42 18 A-08 Bosques de Santa Ana Neiva</t>
  </si>
  <si>
    <t xml:space="preserve">GI132320132010310902032010252.3.2.02.02.008 Servicios prestados a las empresas y servicios de producción FUENTE 13001: TRANSF. SECTOR ELECTRICO VIGENCIA $9,940,000.00 // GI132320332030214207632030452.3.2.02.02.008 Servicios prestados a las empresas y servicios de producción FUENTE 13001: TRANSF. SECTOR ELECTRICO VIGENCIA $12,668,108.00 // GI132320532050214908632050172.3.2.02.02.008 Servicios prestados a las empresas y servicios de producción FUENTE 11002: PREDIAL VIGENCIA MPIOS $20,080,000.00
</t>
  </si>
  <si>
    <t>https://community.secop.gov.co/Public/Tendering/OpportunityDetail/Index?noticeUID=CO1.NTC.3895076&amp;isFromPublicArea=True&amp;isModal=False</t>
  </si>
  <si>
    <t>CD-091-CAM-2023</t>
  </si>
  <si>
    <t>091</t>
  </si>
  <si>
    <t>PRESTACIÓN DE SERVICIOS PROFESIONALES A LA SUBDIRECCION DE REGULACION Y CALIDAD AMBIENTAL DE LA CAM, EN LA ASISTENCIA TÉCNICA Y APOYO EN LA ACTUALIZACIÓN, PROCESAMIENTO Y DEPURACIÓN DE LAS BASES DE DATOS RELACIONADAS CON LAS REGLAMENTACIONES DE USO Y APROVECHAMIENTO DE AGUAS, Y ASESORÍA Y EVALUACIÓN TÉCNICA DE LOS PROGRAMAS DE USO EFICIENTE Y AHORRO DEL AGUA – PUEAA</t>
  </si>
  <si>
    <t>ANGELA MARIA PERDOMO CHAVARRO</t>
  </si>
  <si>
    <t>: TV 9 # 57-370 AP</t>
  </si>
  <si>
    <t>GI132320332030214207632030452.3.2.02.02.008 fuente 13001 / 18001</t>
  </si>
  <si>
    <t>https://community.secop.gov.co/Public/Tendering/OpportunityDetail/Index?noticeUID=CO1.NTC.3897475&amp;isFromPublicArea=True&amp;isModal=False</t>
  </si>
  <si>
    <t>CD-092-CAM-2023</t>
  </si>
  <si>
    <t>092</t>
  </si>
  <si>
    <t>PRESTACIÓN DE SERVICIOS PROFESIONALES EN ACTIVIDADES: DE EVALUACIÓN DE SOLICITUDES DE LICENCIAS AMBIENTALES, ASISTENCIA TÉCNICA A LAS DIRECCIONES TERRITORIALES EN ATENCIÓN DE DENUNCIAS POR MINERA ILEGAL, Y APOYO EN LA EVALUACIÓN DE RIESGO DE DESASTRES EN JURISDICCIÓN DEL DEPARTAMENTO DEL HUILA</t>
  </si>
  <si>
    <t>LEIDY LILENY GOMEZ GUTIERREZ</t>
  </si>
  <si>
    <t>CC PARQUE CALDAS LC PC 25 MANIZALES – CALDAS</t>
  </si>
  <si>
    <t>GI1323201320 103109020320 10252.3.2.02.0 2.008 FUENTE 13001 GI1323202320 202127050320 20072.3.2.02.0 2.008 FUENTE 13001 GI1323205320 502149086320 50172.3.2.02.0 2.008 FUENTE 11002</t>
  </si>
  <si>
    <t>https://community.secop.gov.co/Public/Tendering/OpportunityDetail/Index?noticeUID=CO1.NTC.3896448&amp;isFromPublicArea=True&amp;isModal=False</t>
  </si>
  <si>
    <t>CD-093-CAM-2023</t>
  </si>
  <si>
    <t>093</t>
  </si>
  <si>
    <t>SERVICIOS PROFESIONALES PARA ACOMPAÑAR A LA DIRECCIÓN TERRITORIAL OCCIDENTE DE LA CORPORACIÓN AUTÓNOMA REGIONAL DEL ALTO MAGDALENA – CAM, EN ACTIVIDADES TÉCNICAS DE SEGUIMIENTO Y ASISTENCIA A LAS AUTORIZACIONES AMBIENTALES Y PROCESOS SANCIONATORIOS, DERIVADOS POR EL USO DEL RECURSO HÍDRICO SUPERFICIAL EN CUMPLIMIENTO DE LA POLÍTICA NACIONAL PARA LA GESTIÓN INTEGRAL DEL RECURSO HÍDRICO</t>
  </si>
  <si>
    <t>MARTHA LUCIA VEGA GUTIERREZ</t>
  </si>
  <si>
    <t>Carrera 6 No 4-80</t>
  </si>
  <si>
    <t>GI132320332030214207632030452.3.2.02.02.008 fuente 13001</t>
  </si>
  <si>
    <t>https://community.secop.gov.co/Public/Tendering/OpportunityDetail/Index?noticeUID=CO1.NTC.3898057&amp;isFromPublicArea=True&amp;isModal=False</t>
  </si>
  <si>
    <t>CD-094-CAM-2023</t>
  </si>
  <si>
    <t>094</t>
  </si>
  <si>
    <t>PRESTACIÓN DE SERVICIOS PROFESIONALES EN ACTIVIDADES DE EVALUACIÓN DE SOLICITUDES DE LICENCIAS AMBIENTALES ALLEGADAS A LA CORPORACIÓN AUTÓNOMA REGIONAL DEL ALTO MAGDALENA – CAM Y PRESTAR APOYO A LAS DIRECCIONES TERRITORIALES EN ATENCIÓN DE INFRACCIONES POR MINERA, EN EL COMPONENTE SOCIO-AMBIENTAL EN JURISDICCIÓN DEL DEPARTAMENTO DEL HUILA</t>
  </si>
  <si>
    <t>LINA CONSTANZA LADINO PASTRANA</t>
  </si>
  <si>
    <t>CL 6 3 28 BRR LA CANDELARIA – TERUEL (H)</t>
  </si>
  <si>
    <t>GI1323202320 202127050320 20072.3.2.02.0 2.008 FUENTE 13001 GI1323201320
103109020320 10252.3.2.02.0 2.008 FUENTE 13001</t>
  </si>
  <si>
    <t>https://community.secop.gov.co/Public/Tendering/OpportunityDetail/Index?noticeUID=CO1.NTC.3904060&amp;isFromPublicArea=True&amp;isModal=False</t>
  </si>
  <si>
    <t>CD-095-CAM-2023</t>
  </si>
  <si>
    <t>095</t>
  </si>
  <si>
    <t>PRESTACIÓN DE SERVICIOS DE APOYO A LA CORPORACIÓN AUTÓNOMA REGIONAL DEL ALTO MAGDALENA CAM, EN LA IMPLEMENTACIÓN DE HERRAMIENTAS ARTÍSTICAS COMO ESTRATEGIA DE EDUCACIÓN AMBIENTAL Y PARTICIPACIÓN COMUNITARIA.</t>
  </si>
  <si>
    <t>KATHERINNE TRUJILLO GARZÓN</t>
  </si>
  <si>
    <t>CL 1 A 26 3 NEIVA (H)</t>
  </si>
  <si>
    <t>GI132320832080115509832080062.3.2.02.02.008 fuente 11001</t>
  </si>
  <si>
    <t>https://community.secop.gov.co/Public/Tendering/OpportunityDetail/Index?noticeUID=CO1.NTC.3906398&amp;isFromPublicArea=True&amp;isModal=False</t>
  </si>
  <si>
    <t>CD-096-CAM-2023</t>
  </si>
  <si>
    <t>096</t>
  </si>
  <si>
    <t>PRESTACIÓN DE SERVICIOS DE APOYO A LA CORPORACIÓN AUTÓNOMA REGIONAL DEL ALTO MAGDALENA EN EL DESARROLLO DE ACTIVIDADES DE SEGUIMIENTO Y MONITOREO AMBIENTAL AL USO DE LAS FUENTES HÍDRICAS SUPERFICIALES, EN JURISDICCIÓN DE LA DIRECCIÓN TERRITORIAL OCCIDENTE.</t>
  </si>
  <si>
    <t>GERMAN DARIO OTALORA NASAYO</t>
  </si>
  <si>
    <t>Carrera 6 No 2 – 52 Esquina Nátaga (Huila)</t>
  </si>
  <si>
    <t>https://community.secop.gov.co/Public/Tendering/OpportunityDetail/Index?noticeUID=CO1.NTC.3904958&amp;isFromPublicArea=True&amp;isModal=False</t>
  </si>
  <si>
    <t>CD-097-CAM-2023</t>
  </si>
  <si>
    <t>097</t>
  </si>
  <si>
    <t>PRESTACIÓN DE SERVICIOS PROFESIONALES A LA CORPORACIÓN AUTÓNOMA REGIONAL DEL ALTO MAGDALENA, EN LA JURISDICCIÓN DE LA DIRECCIÓN TERRITORIAL CENTRO, EN EL DESARROLLO DE ACTIVIDADES DE ASISTENCIA TÉCNICA, SEGUIMIENTO Y CONTROL AMBIENTAL A FUENTES HÍDRICAS SUPERFICIALES, APOYO AL CONTROL Y SEGUIMIENTO DE VERTIMIENTOS, PERMISOS Y LICENCIAS AMBIENTALES</t>
  </si>
  <si>
    <t>ALEJANDRO MONTEALEGRE DE LA ESPRIELLA</t>
  </si>
  <si>
    <t>Calle 2C # 9-16</t>
  </si>
  <si>
    <t>GI132320332030214207632030452.3.2.02.02.008; FUENTE 13001</t>
  </si>
  <si>
    <t>RODRIGO GONZALEZ CARRERA</t>
  </si>
  <si>
    <t>https://community.secop.gov.co/Public/Tendering/OpportunityDetail/Index?noticeUID=CO1.NTC.3904374&amp;isFromPublicArea=True&amp;isModal=False</t>
  </si>
  <si>
    <t>CD-098-CAM-2023</t>
  </si>
  <si>
    <t>098</t>
  </si>
  <si>
    <t>APOYO A LA SUBDIRECCIÓN DE PLANEACIÓN Y ORDENAMIENTO TERRITORIAL, EN LA OPERACIÓN DE LAS DIMENSIONES DIRECCIONAMIENTO ESTRATÉGICO, GESTIÓN CON VALORES PARA RESULTADOS Y EVALUACIÓN DE RESULTADOS DEL MODELO INTEGRADO DE PLANEACIÓN Y GESTIÓN – MIPG</t>
  </si>
  <si>
    <t>INDIRA BURBANO MONTENEGRO</t>
  </si>
  <si>
    <t>CL 8 # 52-45 ca 34</t>
  </si>
  <si>
    <t>GA2.1.2.02.02.008 /GI132329932990115710532990602.3.2.02.02.008/ fuente 11001/11001/12002</t>
  </si>
  <si>
    <t>2/02/2023 </t>
  </si>
  <si>
    <t>https://community.secop.gov.co/Public/Tendering/OpportunityDetail/Index?noticeUID=CO1.NTC.3906345&amp;isFromPublicArea=True&amp;isModal=False</t>
  </si>
  <si>
    <t>CD-099-CAM-2023</t>
  </si>
  <si>
    <t>099</t>
  </si>
  <si>
    <t>PRESTACIÓN DE SERVICIOS DE APOYO A LA CORPORACIÓN AUTÓNOMA REGIONAL DEL ALTO MAGDALENA (CAM), EN EL ACOMPAÑAMIENTO DE SEGUIMIENTOS A CONCESIONES DE AGUA SUPERFICIAL, PROCESOS SANCIONATORIOS Y ATENCIÓN DE DENUNCIAS, PETICIONES Y RECLAMACIONES RELACIONADAS CON LA GESTIÓN INTEGRAL DEL RECURSO HÍDRICO EN JURISDICCIÓN DE LA DIRECCIÓN TERRITORIAL NORTE.</t>
  </si>
  <si>
    <t>JAIRO TRUJILLO CUELLAR</t>
  </si>
  <si>
    <t>CR 13 3 06 de Neiva Huila</t>
  </si>
  <si>
    <t>https://community.secop.gov.co/Public/Tendering/OpportunityDetail/Index?noticeUID=CO1.NTC.3906584&amp;isFromPublicArea=True&amp;isModal=False</t>
  </si>
  <si>
    <t>CD-100-CAM-2023</t>
  </si>
  <si>
    <t>100</t>
  </si>
  <si>
    <t>PRESTACION DE SERVICIOS DE APOYO A LA GESTIÓN EN LA CORPORACION AUTONOMA REGIONAL DEL ALTO MAGDALENA – CAM, EN LO RELACIONADO A LA ATENCIÓN Y SEGUIMIENTO DE TRAMITES DE APROVECHAMIENTO FORESTAL, EN LA JURISDICCION DE LA DIRECCION TERRITORIAL NORTE</t>
  </si>
  <si>
    <t>MARTHA STELLA PINTO POLANIA</t>
  </si>
  <si>
    <t>CR 6 W 25 B 40 BRR LOS ANDAQUIES</t>
  </si>
  <si>
    <t xml:space="preserve"> GI1323202320
202128053320
20122.3.2.02.0
2.008 FUENTE 12002 -  GI1323202320
202128053320
20122.3.2.02.0
2.008 FUENTE 12001 - GI1323202320
202128053320
20122.3.2.02.0
2.008 FUENTE 11001 - GI1323201320
103109020320
10252.3.2.02.0
2.008 FUENTE 15003</t>
  </si>
  <si>
    <t>https://community.secop.gov.co/Public/Tendering/OpportunityDetail/Index?noticeUID=CO1.NTC.3904463&amp;isFromPublicArea=True&amp;isModal=False</t>
  </si>
  <si>
    <t>CD-101-CAM-2023</t>
  </si>
  <si>
    <t>101</t>
  </si>
  <si>
    <t>PRESTACIÓN DE SERVICIOS PROFESIONALES A LA CORPORACIÓN AUTÓNOMA REGIONAL DEL ALTO MAGDALENA – CAM, EN EL DESARROLLO DE ACTIVIDADES ORGANIZACIONALES Y ADMINISTRATIVAS, NECESARIAS PARA LA EJECUCIÓN DEL PLAN DE ORDENACIÓN Y MANEJO DE LA CUENCA HIDROGRÁFICA DEL RÍO LORO, RÍO LAS CEIBAS Y OTROS DIRECTOS AL MAGDALENA.</t>
  </si>
  <si>
    <t>STEWARK ESTIVENS PAYARES PRADO</t>
  </si>
  <si>
    <t>CL 22 B # 44 76 BRR LOS COLORES -NEIVA (H)</t>
  </si>
  <si>
    <t>ENCARGO FIDUCIARIO CAM – PLAN DE
ORDENAMIENTO Y MANEJO DE LA CUENCA HIDROGRAFICA DEL RÍO LAS CEIBAS EN EL MUNICIPIO DE NEIVA – FIDUCIARIA POPULAR S.A, con recursos disponibles por valor $32.259.082 M/CTE, incluido 4 X mil.</t>
  </si>
  <si>
    <t>2023000003 Cuenta Rentar 250-390-11504-9 Encargo Fiduciario #052 -07 Fiduciaria Popular</t>
  </si>
  <si>
    <t>https://community.secop.gov.co/Public/Tendering/OpportunityDetail/Index?noticeUID=CO1.NTC.3903852&amp;isFromPublicArea=True&amp;isModal=False</t>
  </si>
  <si>
    <t>CD-102-CAM-2023</t>
  </si>
  <si>
    <t>102</t>
  </si>
  <si>
    <t>PRESTACIÓN DE SERVICIOS PROFESIONALES PARA APOYAR LA IMPLEMENTACIÓN DEL SISTEMA DE MONITOREO DE LA BIODIVERSIDAD A TRAVÉS DE LA MEDICIÓN PARTICIPATIVA DE LOS INDICADORES DE GESTIÓN ESTABLECIDOS POR LA CAM.</t>
  </si>
  <si>
    <t>SERGIO SANDOVAL ARENAS</t>
  </si>
  <si>
    <t>Cr 68G #65-17 Bogotá D.C.</t>
  </si>
  <si>
    <t>GI132320232020112504532020402.3.2.02.02.008; FUENTE 13001;</t>
  </si>
  <si>
    <t>https://community.secop.gov.co/Public/Tendering/OpportunityDetail/Index?noticeUID=CO1.NTC.3918022&amp;isFromPublicArea=True&amp;isModal=False</t>
  </si>
  <si>
    <t>CD-103-CAM-2023</t>
  </si>
  <si>
    <t>103</t>
  </si>
  <si>
    <t>PRESTACIÓN DE SERVICIOS DE APOYO A LA GESTIÓN DE LA CORPORACIÓN AUTÓNOMA REGIONAL DEL ALTO MAGDALENA – CAM, EN LO RELACIONADO A LA ATENCIÓN Y SEGUIMIENTO DE TRÁMITES DE APROVECHAMIENTO FORESTAL, EN LA JURISDICCIÓN DE LA DIRECCIÓN TERRITORIAL NORTE.</t>
  </si>
  <si>
    <t>JORGE HEMERSON MARTINEZ SALAZAR</t>
  </si>
  <si>
    <t>CRA 8G #28-30</t>
  </si>
  <si>
    <t>GI132320132010310902032010252.3.2.02.02.008; FUENTE 15003 GI132320232020212805332020122.3.2.02.02.008; FUENTE 11002</t>
  </si>
  <si>
    <t>https://community.secop.gov.co/Public/Tendering/OpportunityDetail/Index?noticeUID=CO1.NTC.3918034&amp;isFromPublicArea=True&amp;isModal=False</t>
  </si>
  <si>
    <t>CD-104-CAM-2023</t>
  </si>
  <si>
    <t>104</t>
  </si>
  <si>
    <t>PRESTACIÓN DE SERVICIOS PROFESIONALES PARA ASESORAR Y ACOMPAÑAR A LA DIRECCIÓN TERRITORIAL NORTE DE LA CAM EN LAS ACTIVIDADES RELACIONADAS CON LA GESTIÓN DE ACTIVIDADES PARA EL CUMPLIMIENTO DEL ÍNDICE DE EVALUACIÓN Y DESEMPEÑO INSTITUCIONAL – IEDI, VIGENCIA 2023 EN CUMPLIMIENTO DE LA POLÍTICA NACIONAL PARA LA GESTIÓN INTEGRAL DEL RECURSO HÍDRICO.</t>
  </si>
  <si>
    <t>ANYELA YOHANA LUNA BOLAÑOS</t>
  </si>
  <si>
    <t>KM 4 VIA A SAN AGUSTIN PITALITO (H)</t>
  </si>
  <si>
    <t>https://community.secop.gov.co/Public/Tendering/OpportunityDetail/Index?noticeUID=CO1.NTC.3917790&amp;isFromPublicArea=True&amp;isModal=False</t>
  </si>
  <si>
    <t>CD-105-CAM-2023</t>
  </si>
  <si>
    <t>105</t>
  </si>
  <si>
    <t>CONTRATO DE PRESTACIÓN DE SERVICIOS PROFESIONALES PARA BRINDAR ASESORÍA Y ACOMPAÑAMIENTO A LA CORPORACIÓN AUTÓNOMA REGIONAL DEL ALTO MAGDALENA CAM EN LOS PROCESOS DE IMPLEMENTACIÓN DE LOS PLANES DE MANEJO AMBIENTAL ADOPTADOS PARA LOS HUMEDALES DEL HUILA, Y PARA ADELANTAR ACCIONES DE CONSERVACIÓN EN LOS HUMEDALES QUE HACEN PARTE DE LOS HUMEDALES CARACTERIZADOS E INVENTARIADOS EN EL HUILA.</t>
  </si>
  <si>
    <t>WILVER NICOLAS RESTREPO RIAÑOS</t>
  </si>
  <si>
    <t>Calle 2b sur No. 8a 46 este Pitalito (H).</t>
  </si>
  <si>
    <t>GI132320232020112404332020052.3.2.02.02.008; FUENTE 13001</t>
  </si>
  <si>
    <t>https://community.secop.gov.co/Public/Tendering/OpportunityDetail/Index?noticeUID=CO1.NTC.3935572&amp;isFromPublicArea=True&amp;isModal=False</t>
  </si>
  <si>
    <t>CD-106-CAM-2023</t>
  </si>
  <si>
    <t>106</t>
  </si>
  <si>
    <t>SERVICIOS PROFESIONALES A LA SUBDIRECCIÓN DE GESTIÓN AMBIENTAL  EN EL DESARROLLO DE ACTIVIDADES DE SEGUIMIENTO AL COMPONENTE AMBIENTAL ESTABLECIDO (CERCAS VIVAS DENDROENERGÉTICAS) COMO ESTRATEGIA DE REDUCCIÓN DE LA PRESIÓN EJERCIDA SOBRE LOS BOSQUES PARA LA OBTENCIÓN DE LEÑA PARA LA COCCIÓN DE ALIMENTOS EN LA JURISDICCIÓN DE LA CAM DEL DEPARTAMENTO DEL HUILA.</t>
  </si>
  <si>
    <t>ANDRES FERNANDO SUAREZ BELTRAN</t>
  </si>
  <si>
    <t>Cll 76 A N° 2 W90 Neiva (H)</t>
  </si>
  <si>
    <t>GI132320632060115409732060032.3.2.02.02.008; FUENTE 11001;</t>
  </si>
  <si>
    <t>LAURA MARIA GONZALEZ CAMACHO</t>
  </si>
  <si>
    <t>https://community.secop.gov.co/Public/Tendering/OpportunityDetail/Index?noticeUID=CO1.NTC.3934144&amp;isFromPublicArea=True&amp;isModal=False</t>
  </si>
  <si>
    <t>CD-107-CAM-2023</t>
  </si>
  <si>
    <t>107</t>
  </si>
  <si>
    <t>SERVICIOS PROFESIONALES A LA SRCA DE LA CAM, EN DESARROLLO DE ACTIVIDADES SEGUIMIENTO CONTROL Y MONITOREO A CONCESIONES DE AGUAS SUPERFICIALES OTORGADAS MEDIANTE REGLAMENTACIONES DE APROVECHAMIENTO DE AGUAS COMO INSUMO EN IMPLEMENTACIÓN DEL PROGRAMA INSTITUCIONAL REGIONAL MONITOREO DEL AGUA PIRMA Y APOYO EN EVALUACIÓN TÉCNICA DE TRÁMITES AMBIENTALES RELACIONADOS AL RECURSO HÍDRICO</t>
  </si>
  <si>
    <t>YOBANI SALAZAR DIAZ</t>
  </si>
  <si>
    <t>CALLE 22 No 13-43 NEIVA</t>
  </si>
  <si>
    <t>GI132320332030214207632030452.3.2.02.02.008; FUENTE 18001</t>
  </si>
  <si>
    <t>https://community.secop.gov.co/Public/Tendering/OpportunityDetail/Index?noticeUID=CO1.NTC.3934425&amp;isFromPublicArea=True&amp;isModal=False</t>
  </si>
  <si>
    <t>CD-108-CAM-2023</t>
  </si>
  <si>
    <t>108</t>
  </si>
  <si>
    <t>SERVICIOS PROFESIONALES A LA CAM, EN ACOMPAÑAMIENTO TÉCNICO DE SEGUIMIENTO Y ASISTENCIA A LAS AUTORIZACIONES AMBIENTALES Y PROCESOS SANCIONATORIOS, DERIVADOS USO DEL RECURSO HÍDRICO SUPERFICIAL EN CORRIENTES DE ALTO CONFLICTO POR OFERTA, DEMANDA, CONTAMINACIÓN Y RIESGO, CUMPLIMIENTO DE LA POLÍTICA NACIONAL PARA GESTIÓN INTEGRAL DEL RECURSO HÍDRICO EN LA JURISDICCIÓN DE LA DTS</t>
  </si>
  <si>
    <t>ADRIANA STEFANY PERDOMO LEAL</t>
  </si>
  <si>
    <t>CARRERA 2 ESTE # 3-52 SUR PITALITO (H)</t>
  </si>
  <si>
    <t>SRCA - DTS</t>
  </si>
  <si>
    <t>CARLOS ANDRES GONZALEZ TORRES</t>
  </si>
  <si>
    <t>https://community.secop.gov.co/Public/Tendering/OpportunityDetail/Index?noticeUID=CO1.NTC.3934562&amp;isFromPublicArea=True&amp;isModal=False</t>
  </si>
  <si>
    <t>CD-109-CAM-2023</t>
  </si>
  <si>
    <t>109</t>
  </si>
  <si>
    <t>CONTRATO DE PRESTACIÓN DE SERVICIOS DE APOYO A LA GESTIÓN A LA CORPORACIÓN AUTÓNOMA REGIONAL DEL ALTO MAGDALENA – CAM, REALIZANDO ASISTENCIA TÉCNICA A LOS PROYECTOS PRODUCTIVOS IMPLEMENTADOS EN ZONA DE INFLUENCIA DE LOS POMCA Y PMAM, LOCALIZADOS EN LA JURISDICCIÓN DE LA CORPORACIÓN.</t>
  </si>
  <si>
    <t>DANIEL FERNANDO ARDILA FERRO</t>
  </si>
  <si>
    <t>Vereda el Libertador- Gigante- Huila</t>
  </si>
  <si>
    <t>GI132320332030113606832030472.3.2.02.02.008; FUENTE 13001;</t>
  </si>
  <si>
    <t>https://community.secop.gov.co/Public/Tendering/OpportunityDetail/Index?noticeUID=CO1.NTC.3935044&amp;isFromPublicArea=True&amp;isModal=False</t>
  </si>
  <si>
    <t>CD-110-CAM-2023</t>
  </si>
  <si>
    <t>110</t>
  </si>
  <si>
    <t>PRESTACIÓN DE SERVICIOS PROFESIONALES ESPECIALIZADO DE LA DIRECCIÓN TERRITORIAL SUR DE LA CAM, PARA APOYO DEL SOPORTE LEGAL REQUERIDO EN EL TRÁMITE DE LICENCIAS Y/O PERMISOS AMBIENTALES, Y EN LOS PROCESOS SANCIONATORIOS AMBIENTALES</t>
  </si>
  <si>
    <t>WILLIAM VICENTE RUEDA VILLEGAS</t>
  </si>
  <si>
    <t>CR 1 A 4 63 BRR AGUA BLANCA</t>
  </si>
  <si>
    <t>GI132320132010310902032010252.3.2.02.02.008/GI132320132010311002232010222.3.2.02.02 .008fuente 11002/ 11001</t>
  </si>
  <si>
    <t>DIANA ULLOA MURCIA (CARLOS ANDES GONZALEZ T)</t>
  </si>
  <si>
    <t>https://community.secop.gov.co/Public/Tendering/OpportunityDetail/Index?noticeUID=CO1.NTC.3935511&amp;isFromPublicArea=True&amp;isModal=False</t>
  </si>
  <si>
    <t>CD-111-CAM-2023</t>
  </si>
  <si>
    <t>111</t>
  </si>
  <si>
    <t>PRESTAR LOS SERVICIOS PROFESIONALES DE APOYO PARA EL POSICIONAMIENTO, PROMOCIÓN Y DIFUSIÓN DE LOS PRODUCTOS Y/O SERVICIOS OFRECIDOS POR LAS EMPRESAS VINCULADAS AL PROYECTO DE NEGOCIOS VERDES DE LA CAM.</t>
  </si>
  <si>
    <t>CARLOS DANIEL MÉNDEZ MEJÍA</t>
  </si>
  <si>
    <t>CL 55 N 2 A W 45</t>
  </si>
  <si>
    <t>GI132320132010210300932010032.3.2.02.02.008 FUENTE: 11002</t>
  </si>
  <si>
    <t>https://community.secop.gov.co/Public/Tendering/OpportunityDetail/Index?noticeUID=CO1.NTC.3964136&amp;isFromPublicArea=True&amp;isModal=False</t>
  </si>
  <si>
    <t>CD-112-CAM-2023</t>
  </si>
  <si>
    <t>112</t>
  </si>
  <si>
    <t>PRESTACIÓN DE SERVICIOS PROFESIONALES PARA APOYAR LA EJECUCION Y EVALUACION DE LAS ACTIVIDADES DEL SISTEMA DE GESTIÓN DE SEGURIDAD Y SALUD EN EL TRABAJO Y PLAN ESTRATÉGICO DE SEGURIDAD VIAL, EN LA CORPORACIÓN AUTÓNOMA REGIONAL DEL ALTO MAGDALENA-CAM</t>
  </si>
  <si>
    <t>10 M -25 D SIN EXCEDER 30/12/2023</t>
  </si>
  <si>
    <t>ANA MARIA CHACON OLIVEROS</t>
  </si>
  <si>
    <t>CL 5 12 57 AP 301 Neiva (Huila)</t>
  </si>
  <si>
    <t xml:space="preserve">GA2.1.2.02.02.008 fuente 11001 </t>
  </si>
  <si>
    <t>https://community.secop.gov.co/Public/Tendering/OpportunityDetail/Index?noticeUID=CO1.NTC.3963897&amp;isFromPublicArea=True&amp;isModal=False</t>
  </si>
  <si>
    <t>CD-113-CAM-2023</t>
  </si>
  <si>
    <t>113</t>
  </si>
  <si>
    <t>SERVICIOS PROFESIONALES A LA CAM, EN ACOMPAÑAMIENTO TÉCNICO DE SEGUIMIENTO Y ASISTENCIA A LOS PLANES AMBIENTALES (PGIRS, PSMV, PUEAA), CONCESIONES DE AGUA Y PROCESOS SANCIONATORIOS, DERIVADOS POR EL USO DEL RECURSO HÍDRICO SUPERFICIAL EN LAS CORRIENTES DE ALTO CONFLICTO, EN CUMPLIMIENTO DE LA POLÍTICA NACIONAL PARA LA GESTIÓN INTEGRAL DEL RECURSO HÍDRICO EN LA JURISDICCIÓN DE LA DTS.</t>
  </si>
  <si>
    <t>10 M -15 D SIN EXCEDER 30/12/2023</t>
  </si>
  <si>
    <t>JUANA MARIA PINO ARTUNDUAGA</t>
  </si>
  <si>
    <t>CL 8 A#13-58 Pitalito</t>
  </si>
  <si>
    <t>GI132320332030213807032030332.3.2.02.02.008GI1323203320302.3.2.02.02.008GI132320 332030214207632030452.3.2.02.02.008 fuente 13001</t>
  </si>
  <si>
    <t>https://community.secop.gov.co/Public/Tendering/OpportunityDetail/Index?noticeUID=CO1.NTC.3965621&amp;isFromPublicArea=True&amp;isModal=False</t>
  </si>
  <si>
    <t>MINIMA CUANTIA</t>
  </si>
  <si>
    <t>MC-001-CAM-2023</t>
  </si>
  <si>
    <t>114</t>
  </si>
  <si>
    <t>PRESTACIÓN DE SERVICIOS COMO AUXILIAR LOGÍSTICO PARA LA ATENCIÓN DE LOS VISITANTES DEL SENDERO DE INTERPRETACIÓN AMBIENTAL – SENDICAM/ NEIVA DE LA CORPORACIÓN AUTÓNOMA REGIONAL DEL ALTO MAGDALENA – CAM.</t>
  </si>
  <si>
    <t>10 M SIN EXCEDER 30/12/2023</t>
  </si>
  <si>
    <t>MERCEDES FALLA QUINTERO</t>
  </si>
  <si>
    <t xml:space="preserve"> Calle 20 A N° 34 B 10 Neiva (H)</t>
  </si>
  <si>
    <t>GI132320832080115509832080062.3.2.02.02.008, Fuente: 11001</t>
  </si>
  <si>
    <t>2023/12/14</t>
  </si>
  <si>
    <t>https://community.secop.gov.co/Public/Tendering/OpportunityDetail/Index?noticeUID=CO1.NTC.3892517&amp;isFromPublicArea=True&amp;isModal=False</t>
  </si>
  <si>
    <t>CD-114-CAM-2023</t>
  </si>
  <si>
    <t>115</t>
  </si>
  <si>
    <t>PRESTAR SERVICIOS PROFESIONALES EN EL DESARROLLO DE ACTIVIDADES PARA EL MANTENIMIENTO, SEGUIMIENTO Y FORTALECIMIENTO DEL MODELO INTEGRADO DE PLANEACIÓN Y GESTIÓN – MIPG EN ARMONÍA CON LOS REQUISITOS DEL SISTEMA INTEGRADO DE GESTIÓN DE LA CORPORACIÓN AUTÓNOMA REGIONAL DE ALTO MAGDALENA- CAM.</t>
  </si>
  <si>
    <t>10 M -15 D SIN EXCEDER 31/12/2023</t>
  </si>
  <si>
    <t>MARITZA ANDREA HERNANDEZ PEÑA</t>
  </si>
  <si>
    <t>Carrera 39ª No 11-11</t>
  </si>
  <si>
    <t>GI132329932990115710532990602.3.2.02.02.008 GI132329932990115710532990602.3.2.02.02.008 fuente 12001 12002</t>
  </si>
  <si>
    <t>2023/12/28</t>
  </si>
  <si>
    <t>https://community.secop.gov.co/Public/Tendering/OpportunityDetail/Index?noticeUID=CO1.NTC.3975331&amp;isFromPublicArea=True&amp;isModal=False</t>
  </si>
  <si>
    <t>CD-115-CAM-2023</t>
  </si>
  <si>
    <t>116</t>
  </si>
  <si>
    <t>SERVICIOS PROFESIONALES DE APOYO EN EL PROCESO DE VERIFICACIÓN Y MEJORAMIENTO EN EL COMPONENTE AMBIENTAL DE LAS EMPRESAS VINCULADAS AL PROYECTO DE NEGOCIOS VERDES DE LA CORPORACIÓN AUTÓNOMA REGIONAL DEL ALTO MAGDALENA – CAM UBICADAS EN LA ZONA NORTE Y OCCIDENTE DEL DEPARTAMENTO DEL HUILA.</t>
  </si>
  <si>
    <t>10 M</t>
  </si>
  <si>
    <t>MARISOL BAHAMON SANCHEZ</t>
  </si>
  <si>
    <t>calle 50 No. 16 A - 05 NEIVA</t>
  </si>
  <si>
    <t>RUBRO GI132320132010210300932010032.3.2.02.02.008; FUENTE 11001</t>
  </si>
  <si>
    <t>2023/12/13</t>
  </si>
  <si>
    <t>https://community.secop.gov.co/Public/Tendering/OpportunityDetail/Index?noticeUID=CO1.NTC.3984766&amp;isFromPublicArea=True&amp;isModal=False</t>
  </si>
  <si>
    <t>CD-116-CAM-2023</t>
  </si>
  <si>
    <t>117</t>
  </si>
  <si>
    <t>Servicios de apoyo a la gestión, en la Subdirección de Planeación y Ordenamiento Territorial de la CAM, para la revisión y seguimiento al cumplimiento de actividades administrativas a cargo de la dependencia, requeridas por la normatividad y el sistema integrado de gestión en concordancia con la dimensión de Evaluación de Resultados del MIPG.</t>
  </si>
  <si>
    <t>4 M</t>
  </si>
  <si>
    <t>PAULA FERNANDA GONZÁLEZ ANDRADE</t>
  </si>
  <si>
    <t>CR 2 W 41 32 BRR SANTA INES</t>
  </si>
  <si>
    <t>GI132329932990115710632990602.3.2.02.02.008 fuente 11001</t>
  </si>
  <si>
    <t>https://community.secop.gov.co/Public/Tendering/OpportunityDetail/Index?noticeUID=CO1.NTC.3984929&amp;isFromPublicArea=True&amp;isModal=False</t>
  </si>
  <si>
    <t>CD-117-CAM-2023</t>
  </si>
  <si>
    <t>118</t>
  </si>
  <si>
    <t xml:space="preserve"> SERVICIOS PROFESIONALES A LA DIRECCIÓN TERRITORIAL SUR DE LA CORPORACIÓN AUTÓNOMA REGIONAL DEL ALTO MAGDALENA – CAM, EN EL MARCO DEL PROYECTO CONTROL, SEGUIMIENTO Y MONITOREO AL USO Y MANEJO DE LOS RECURSOS DE LA OFERTA NATURAL, ATENDIENDO INFRACCIONES Y/O AFECTACIONES A LOS RECURSOS NATURALES RENOVABLES MEDIANTE ACCIONES DE CONTROL Y VIGILANCIA AMBIENTAL</t>
  </si>
  <si>
    <t>INGRY LORENA ORTIZ PEÑA</t>
  </si>
  <si>
    <t>CL 2 SUR 1 A 24 Pitalito (Huila)</t>
  </si>
  <si>
    <t>GI132320232020212705032020072.3.2.02.02.008GI132320232020212705032020072.3.2.02 .02.008 fuente 13001/11002</t>
  </si>
  <si>
    <t>https://community.secop.gov.co/Public/Tendering/OpportunityDetail/Index?noticeUID=CO1.NTC.3985067&amp;isFromPublicArea=True&amp;isModal=False</t>
  </si>
  <si>
    <t>CD-118-CAM-2023</t>
  </si>
  <si>
    <t>119</t>
  </si>
  <si>
    <t>SERVICIOS PROFESIONALES A LA CAM, EN ACOMPAÑAMIENTO TÉCNICO DE SEGUIMIENTO Y ASISTENCIA A LAS CONCESIONES DE AGUA Y PROCESOS SANCIONATORIOS, DERIVADOS POR EL USO DEL RECURSO HÍDRICO SUPERFICIAL EN LAS CORRIENTES DE ALTO CONFLICTO, EN CUMPLIMIENTO DE LA POLÍTICA NACIONAL PARA LA GESTIÓN INTEGRAL DEL RECURSO HÍDRICO EN LA JURISDICCIÓN DE LA DTS</t>
  </si>
  <si>
    <t>KELI YOHANA GARAY CASTAÑEDA</t>
  </si>
  <si>
    <t>Vereda La Reserva Pitalito (Huila)</t>
  </si>
  <si>
    <t>https://community.secop.gov.co/Public/Tendering/OpportunityDetail/Index?noticeUID=CO1.NTC.3987896&amp;isFromPublicArea=True&amp;isModal=False</t>
  </si>
  <si>
    <t>CD-119-CAM-2023</t>
  </si>
  <si>
    <t>120</t>
  </si>
  <si>
    <t>PRESTACIÓN DE SERVICIOS PROFESIONALES A LA DIRECCIÓN TERRITORIAL NORTE DE LA CAM, EN EL DESARROLLO DE ACTIVIDADES DE ATENCIÓN Y/O SEGUIMIENTO A PERMISOS DE EMISIONES ATMOSFÉRICAS, VERTIMIENTOS Y/O PROCESOS DE RESIDUOS DE CONSTRUCCIÓN Y DEMOLICIÓN – RCD Y/O INFRACCIONES AMBIENTALES</t>
  </si>
  <si>
    <t>ANGELA MARIA QUESADA PENAGOS</t>
  </si>
  <si>
    <t>CALLE 20 N 41 23 Neiva (Huila)</t>
  </si>
  <si>
    <t>GI132320132010310701832010262.3.2.02.02.008GI13232013201031070183201026GI13232013201 0311402932010262.3.2.02.02.008GI132320132010311402932010262.3.2.02.02.008GI13232033203 0214207632030452.3.2.02.02.008 fuente 1100213001110011100213001</t>
  </si>
  <si>
    <t>https://community.secop.gov.co/Public/Tendering/OpportunityDetail/Index?noticeUID=CO1.NTC.3988713&amp;isFromPublicArea=True&amp;isModal=False</t>
  </si>
  <si>
    <t>CD-120-CAM-2023</t>
  </si>
  <si>
    <t>121</t>
  </si>
  <si>
    <t>PRESTACIÓN DE SERVICIOS PROFESIONALES DE APOYO PARA LA ADMINISTRACIÓN FORESTAL, ATENCIÓN A LOS TRÁMITES DE APROVECHAMIENTO FORESTAL E IDENTIFICACIÓN DE LOS IMPACTOS AMBIENTALES POR AFECTACIÓN DEL RECURSO FORESTAL, EN JURISDICCIÓN DE LA DIRECCIÓN TERRITORIAL SUR.</t>
  </si>
  <si>
    <t xml:space="preserve">10 M -15 D </t>
  </si>
  <si>
    <t>YINA LORENA MENSA ORTIZ</t>
  </si>
  <si>
    <t>Carrera 5ª Este No 2ª-27 Sur Pitalito</t>
  </si>
  <si>
    <t>GI132320132010310701832010262.3.2.02.02.008 GI132320132010310902032010252.3.2.02.02.008 GI132320232020212805332020122.3.2.02.02.008 fuente 11002</t>
  </si>
  <si>
    <t>ANGELA PATRICIA LOPEZ (CARLOS ANDRES GONZALEZ T)</t>
  </si>
  <si>
    <t>https://community.secop.gov.co/Public/Tendering/OpportunityDetail/Index?noticeUID=CO1.NTC.3988573&amp;isFromPublicArea=True&amp;isModal=False</t>
  </si>
  <si>
    <t>CD-121-CAM-2023</t>
  </si>
  <si>
    <t>122</t>
  </si>
  <si>
    <t>PRESTACIÓN DE SERVICIOS PROFESIONALES PARA LA ADMINISTRACIÓN FORESTAL, ATENCIÓN A LOS TRÁMITES DE APROVECHAMIENTO FORESTAL E IDENTIFICACIÓN DE LOS IMPACTOS AMBIENTALES POR AFECTACIÓN DEL RECURSO FORESTAL, EN JURISDICCIÓN DE LA DIRECCIÓN TERRITORIAL SUR</t>
  </si>
  <si>
    <t xml:space="preserve">10 M -15 D Sin exceder 31/12/2023 </t>
  </si>
  <si>
    <t>SANDRA MILENA BETANCOUR</t>
  </si>
  <si>
    <t>Calle 11 No 1-50 Pitalito</t>
  </si>
  <si>
    <t>https://community.secop.gov.co/Public/Tendering/OpportunityDetail/Index?noticeUID=CO1.NTC.3988861&amp;isFromPublicArea=True&amp;isModal=False</t>
  </si>
  <si>
    <t>CD-122-CAM-2023</t>
  </si>
  <si>
    <t>123</t>
  </si>
  <si>
    <t>SERVICIOS PROFESIONALES A LA DIRECCIÓN TERRITORIAL CENTRO DE LA CAM, EN EL MARCO DEL PROYECTO CONTROL, SEGUIMIENTO Y MONITOREO AL USO Y MANEJO DE LOS RECURSOS DE LA OFERTA NATURAL, ATENDIENDO INFRACCIONES Y/O AFECTACIONES A LOS RECURSOS NATURALES RENOVABLES MEDIANTE ACCIONES DE CONTROL Y VIGILANCIA AMBIENTAL</t>
  </si>
  <si>
    <t>10 M -15 D Sin exceder 31/12/2023</t>
  </si>
  <si>
    <t>CRISTIAN ANDRES MOSQUERA PEREZ</t>
  </si>
  <si>
    <t>Carrera 1 No 15-08 Gigante</t>
  </si>
  <si>
    <t>GI132320232020212705032020072.3.2.02.02.008 GI132320232020212705032020072.3.2.02.02.008 fuente 11002 13001</t>
  </si>
  <si>
    <t>https://community.secop.gov.co/Public/Tendering/OpportunityDetail/Index?noticeUID=CO1.NTC.3988884&amp;isFromPublicArea=True&amp;isModal=False</t>
  </si>
  <si>
    <t>CD-123-CAM-2023</t>
  </si>
  <si>
    <t>124</t>
  </si>
  <si>
    <t>SERVICIOS PROFESIONALES A LA DIRECCIÓN TERRITORIAL OCCIDENTE DE LA CORPORACIÓN AUTÓNOMA REGIONAL DEL ALTO MAGDALENA – CAM, EN EL MARCO DEL PROYECTO CONTROL, SEGUIMIENTO Y MONITOREO AL USO Y MANEJO DE LOS RECURSOS DE LA OFERTA NATURAL, ATENDIENDO INFRACCIONES Y/O AFECTACIONES A LOS RECURSOS NATURALES RENOVABLES MEDIANTE ACCIONES DE CONTROL Y VIGILANCIA AMBIENTAL</t>
  </si>
  <si>
    <t>KARLA DANIELA SOTTO RODRIGUEZ</t>
  </si>
  <si>
    <t>Calle 6 No 4-66</t>
  </si>
  <si>
    <t>https://community.secop.gov.co/Public/Tendering/OpportunityDetail/Index?noticeUID=CO1.NTC.3989180&amp;isFromPublicArea=True&amp;isModal=False</t>
  </si>
  <si>
    <t>CD-124-CAM-2023</t>
  </si>
  <si>
    <t>125</t>
  </si>
  <si>
    <t xml:space="preserve"> SERVICIOS PROFESIONALES A LA DIRECCIÓN TERRITORIAL NORTE DE LA CORPORACIÓN AUTÓNOMA REGIONAL DEL ALTO MAGDALENA – CAM, EN EL MARCO DEL PROYECTO CONTROL, SEGUIMIENTO Y MONITOREO AL USO Y MANEJO DE LOS RECURSOS DE LA OFERTA NATURAL, ATENDIENDO INFRACCIONES Y/O AFECTACIONES A LOS RECURSOS NATURALES RENOVABLES MEDIANTE ACCIONES DE CONTROL Y VIGILANCIA AMBIENTAL</t>
  </si>
  <si>
    <t>HECTOR JULIAN GOMEZ GULUMA</t>
  </si>
  <si>
    <t>Vereda Las Colinas Pitalito</t>
  </si>
  <si>
    <t>GI132320232020212705032020072.3.2.02.02.008GI132320232020212705032020072.3.2.02. 02.008 fuente 11001-13001</t>
  </si>
  <si>
    <t>https://community.secop.gov.co/Public/Tendering/OpportunityDetail/Index?noticeUID=CO1.NTC.4006440&amp;isFromPublicArea=True&amp;isModal=False</t>
  </si>
  <si>
    <t>CD-126-CAM-2023</t>
  </si>
  <si>
    <t>126</t>
  </si>
  <si>
    <t>SERVICIOS PROFESIONALES COMO MEDICO VETERINARIO EN LA CAM, CONSISTENTES EN LABORES DE MANEJO GENERAL DE LA FAUNA SILVESTRE PRODUCTO DE ENTREGAS VOLUNTARIAS, DECOMISOS Y/O RESCATES EN LA JURISDICCIÓN DE LA DIRECCIÓN TERRITORIAL SUR Y CENTRO DE LA CAM, ASI COMO TAMBIEN EN EL DESARROLLO DE LA DISPOSICIÓN FINAL DE LA MISMA, ACTUANDO EN EL MARCO DE LA RESOLUCIÓN 2064 DE 2010</t>
  </si>
  <si>
    <t>10 M -20 D Sin exceder 31/12/2023</t>
  </si>
  <si>
    <t>NANCY TEODORA RAMIREZ GONZALEZ</t>
  </si>
  <si>
    <t>CL 2 1 A 63 BRR LA CRUZ – TIMANÁ (H)</t>
  </si>
  <si>
    <t>GI1323202320 202129055320 20402.3.2.02.0 2.008 FUENTE 12001 GI1323202320 202129055320 20402.3.2.02.0 2.008 FUENTE 12002</t>
  </si>
  <si>
    <t>https://community.secop.gov.co/Public/Tendering/OpportunityDetail/Index?noticeUID=CO1.NTC.3989922&amp;isFromPublicArea=True&amp;isModal=False</t>
  </si>
  <si>
    <t>CD-127-CAM-2023</t>
  </si>
  <si>
    <t>127</t>
  </si>
  <si>
    <t>PRESTACIÓN DE SERVICIOS PROFESIONALES EN EL APOYO DE ACTIVIDADES ARTÍSTICAS Y MUSICALES EN LOS PROCESOS DE EDUCACIÓN AMBIENTAL QUE ADELANTA LA CORPORACIÓN AUTÓNOMA REGIONAL DEL ALTO MAGDALENA – CAM EN EL DEPARTAMENTO DEL HUILA</t>
  </si>
  <si>
    <t>10 M  Sin exceder 31/12/2023</t>
  </si>
  <si>
    <t>CARLOS ENRIQUE RUIZ MENDEZ</t>
  </si>
  <si>
    <t>Carrera 7B # 22-55 NEIVA</t>
  </si>
  <si>
    <t>GI132320832080115509832080062.3.2.02.02.008, FUENTE 11001</t>
  </si>
  <si>
    <t>https://community.secop.gov.co/Public/Tendering/OpportunityDetail/Index?noticeUID=CO1.NTC.3996981&amp;isFromPublicArea=True&amp;isModal=False</t>
  </si>
  <si>
    <t>CD-125-CAM-2023</t>
  </si>
  <si>
    <t>128</t>
  </si>
  <si>
    <t>CONTRATO DE PRESTACIÓN DE SERVICIOS PROFESIONALES PARA BRINDAR ASESORÍA Y ASISTENCIA TÉCNICA A LOS PROCESOS Y ACCIONES DE EDUCACIÓN AMBIENTAL QUE SE ADELANTAN EN LA DIRECCIÓN TERRITORIAL CENTRO DE LA CAM.</t>
  </si>
  <si>
    <t>TANIA FERNANDA PASTRANA TRUJILLO</t>
  </si>
  <si>
    <t>CARRERA 17B #17-37 NEIVA</t>
  </si>
  <si>
    <t>GI132320832080115509832080062.3.2.02.02.008; FUENTE 18005</t>
  </si>
  <si>
    <t>https://community.secop.gov.co/Public/Tendering/OpportunityDetail/Index?noticeUID=CO1.NTC.3996676&amp;isFromPublicArea=True&amp;isModal=False</t>
  </si>
  <si>
    <t>CD-128-CAM-2023</t>
  </si>
  <si>
    <t>129</t>
  </si>
  <si>
    <t>PRESTACIÓN DE SERVICIOS PARA ASESORAR Y BRINDAR ACOMPAÑAMIENTO A LA CORPORACIÓN AUTÓNOMA REGIONAL DEL ALTO MAGDALENA CAM EN LA IMPLEMENTACIÓN DEL PLAN DE CONSERVACIÓN DE ESPECIES AMENAZADAS, EL PLAN DE RECONOCIMIENTO DE ESPECIES FOCALES Y LAS ESTRATEGIAS DE CONSERVACIÓN DE LA BIODIVERSIDAD Y SUS SERVICIOS ECOSISTÉMICOS EN EL DEPARTAMENTO DEL HUILA.</t>
  </si>
  <si>
    <t>DILMER ARIAS HERMIDA</t>
  </si>
  <si>
    <t>Santa Maria Huila</t>
  </si>
  <si>
    <t>GI132320232020112504532020402.3.2.02.02.008; FUENTE 13001</t>
  </si>
  <si>
    <t>https://community.secop.gov.co/Public/Tendering/OpportunityDetail/Index?noticeUID=CO1.NTC.4002255&amp;isFromPublicArea=True&amp;isModal=False</t>
  </si>
  <si>
    <t>CD-129-CAM-2023</t>
  </si>
  <si>
    <t>130</t>
  </si>
  <si>
    <t>CONTRATO DE PRESTACIÓN DE SERVICIOS PROFESIONALES PARA BRINDAR APOYO, ACOMPAÑAMIENTO Y SEGUIMIENTO A LAS ACCIONES DESARROLLADAS POR EL EQUIPO TÉCNICO QUE EFECTÚA ACTIVIDADES EN LAS ÁREAS PROTEGIDAS DEL DEPARTAMENTO, EN EL MARCO DE EJECUCIÓN DE SUS PLANES DE MANEJO</t>
  </si>
  <si>
    <t>10 M -15 D Sin exceder 30/12/2023</t>
  </si>
  <si>
    <t>HEIDY MARCELA CALDERON VEGA</t>
  </si>
  <si>
    <t>CL 25 33 64 Neiva</t>
  </si>
  <si>
    <t>GI132320232020112304132020082.3.2.02.02.008, Fuente 113001</t>
  </si>
  <si>
    <t>DIANA MARCELA BERMEO PARRA</t>
  </si>
  <si>
    <t>https://community.secop.gov.co/Public/Tendering/OpportunityDetail/Index?noticeUID=CO1.NTC.3997134&amp;isFromPublicArea=True&amp;isModal=False</t>
  </si>
  <si>
    <t>CD-130-CAM-2023</t>
  </si>
  <si>
    <t>131</t>
  </si>
  <si>
    <t>PRESTACIÓN DE SERVICIOS PROFESIONALES COMO ABOGADO DE LA DIRECCIÓN TERRITORIAL SUR DE LA CAM, PARA APOYO DEL SOPORTE LEGAL REQUERIDO EN LOS PROCESOS SANCIONATORIOS, EN LICENCIAS Y PERMISOS AMBIENTALES, EN APLICACIÓN DE LA LEY 1333 DE 2009, EL DECRETO 1076 DE 2015, Y DEMÁS NORMAS COMPLEMENTARIAS VIGENTES</t>
  </si>
  <si>
    <t>ADRIANA HERNANDEZ URQUINA</t>
  </si>
  <si>
    <t>CR 1 A 17-50 sur Pitalito</t>
  </si>
  <si>
    <t>GI132320132010310902032010252.3.2.02.02.008GI132320132010311002232010222.3.2.0 2.02.008 fuente 11002</t>
  </si>
  <si>
    <t>https://community.secop.gov.co/Public/Tendering/OpportunityDetail/Index?noticeUID=CO1.NTC.3997531&amp;isFromPublicArea=True&amp;isModal=False</t>
  </si>
  <si>
    <t>CD-131-CAM-2023</t>
  </si>
  <si>
    <t>132</t>
  </si>
  <si>
    <t>PRESTACIÓN DE SERVICIOS PROFESIONALES COMO ABOGADO DE LA DIRECCIÓN TERRITORIAL SUR DE LA CAM, PARA APOYO DEL SOPORTE LEGAL REQUERIDO EN LOS PROCESOS SANCIONATORIOS, EN LICENCIAS Y PERMISOS AMBIENTALES, EN APLICACIÓN DE LA LEY 1333 DE 2009, EL DECRETO 1076 DE 2015, Y DEMÁS NORMAS COMPLEMENTARIAS VIGENTES.</t>
  </si>
  <si>
    <t>10 M  Sin exceder 30/12/2023</t>
  </si>
  <si>
    <t>CINDY JULIETH RODRÍGUEZ MUÑOZ</t>
  </si>
  <si>
    <t>CL 6 B 405 ESTE URB EL EDEN I I Pitalito</t>
  </si>
  <si>
    <t>https://community.secop.gov.co/Public/Tendering/OpportunityDetail/Index?noticeUID=CO1.NTC.3998323&amp;isFromPublicArea=True&amp;isModal=False</t>
  </si>
  <si>
    <t>CD-132-CAM-2023</t>
  </si>
  <si>
    <t>133</t>
  </si>
  <si>
    <t>PRESTACIÓN DE SERVICIOS PROFESIONALES A LA SUPERVISIÓN EN LOS PROYECTOS QUE SE EJECUTAN EN EL PROGRAMA 1. GESTIÓN Y CONSERVACIÓN DE LA RIQUEZA NATURAL, PROYECTOS 320301 Y 320203, CONSERVACIÓN Y USO EFICIENTE DEL RECURSO HÍDRICO Y RESTAURACIÓN, REFORESTACIÓN Y PROTECCIÓN DE ECOSISTEMAS ESTRATÉGICOS EN CUENCAS HIDROGRÁFICAS, COMO ESPECIALISTA EN SISTEMAS DE INFORMACIÓN GEOGRÁFICA, Y DE APOYO EN LOS ASUNTOS CARTOGRÁFICOS, EN LOS PROCESOS DE FORMULACIÓN DE PLANES DE ORDENACIÓN Y MANEJO DE CUENCAS HIDROGRÁFICAS Y PLANES DE MANEJO AMBIENTAL DE MICROCUENCAS QUE ADELANTE LA CORPORACIÓN EN LA PRESENTE VIGENCIA 2023.</t>
  </si>
  <si>
    <t>10 M -15 D</t>
  </si>
  <si>
    <t>WILMAN ANCIZAR RIVERA VARGAS</t>
  </si>
  <si>
    <t>Carrera 3A No 74B-21 Virgilio Barco</t>
  </si>
  <si>
    <t>GI132320332030113606832030472.3.2.02.02.008 fuente 13001</t>
  </si>
  <si>
    <t>https://community.secop.gov.co/Public/Tendering/OpportunityDetail/Index?noticeUID=CO1.NTC.3998178&amp;isFromPublicArea=True&amp;isModal=False</t>
  </si>
  <si>
    <t>CD-133-CAM-2023</t>
  </si>
  <si>
    <t>134</t>
  </si>
  <si>
    <t>APOYO EN EL SEGUIMIENTO Y VALIDACION DOCUMENTAL CARGADA Y REGISTRADA EN EL SISTEMA DE INFORMACION PARA LA GESTION DE TRAMITES AMBIENTALES –SILA- VITAL- Y REVALIDACION DE LA INFORMACION POR MEDIO DE HERRAMIENTAS TECNOLOGICAS DE ESPACIALIZACION SIG. EN PROCESOS DE REVISIÓN, EVALUACIÓN, Y SEGUIMIENTO A LOS COMPONENTES AMBIENTALES</t>
  </si>
  <si>
    <t>RUBIEL ANDRÉS TORRES TOVAR</t>
  </si>
  <si>
    <t>Cll 58 # 1w-98 Torres de Ipacarai 2</t>
  </si>
  <si>
    <t>GI132320432040114508032040482.3.2.02.02.008/GI132329932990115710532990602.3.2.02.02 .0 08 fuente 18005/11001</t>
  </si>
  <si>
    <t>https://community.secop.gov.co/Public/Tendering/OpportunityDetail/Index?noticeUID=CO1.NTC.3998398&amp;isFromPublicArea=True&amp;isModal=False</t>
  </si>
  <si>
    <t>CD-135-CAM-2023</t>
  </si>
  <si>
    <t>135</t>
  </si>
  <si>
    <t>servicios profesionales apoyo jurídico especializado a la CAM, en revisión de documentos y actos administrativos asignados por el Director General y la SAF en asuntos laborales y atención de los procesos y procedimientos administrativos de recaudo, remisión de los títulos ejecutivos a la Secretaría Gral para que se adelante cobro coactivo, demás proceso de gestión de recaudo de cartera</t>
  </si>
  <si>
    <t>SERGIO ANDRES CARDOZO GUTIERREZ</t>
  </si>
  <si>
    <t>Calle 74 A No 2W-30</t>
  </si>
  <si>
    <t>GA2.1.0.02.02.008 fuente 11001</t>
  </si>
  <si>
    <t>VITELIO BARRERA ALVAREZ</t>
  </si>
  <si>
    <t>https://community.secop.gov.co/Public/Tendering/OpportunityDetail/Index?noticeUID=CO1.NTC.4005804&amp;isFromPublicArea=True&amp;isModal=False</t>
  </si>
  <si>
    <t>CD-134-CAM-2023</t>
  </si>
  <si>
    <t>136</t>
  </si>
  <si>
    <t>SERVICIOS PROFESIONALES COMO ABOGADO DE LA DIRECCIÓN TERRITORIAL OCCIDENTE DE LA CAM, PARA APOYO DEL SOPORTE LEGAL REQUERIDO EN LOS PROCESOS SANCIONATORIOS, EN LICENCIAS Y PERMISOS AMBIENTALES, EN APLICACIÓN DE LA LEY 1333 DE 2009, EL DECRETO 1076 DE 2015, Y DEMÁS NORMAS COMPLEMENTARIAS VIGENTES</t>
  </si>
  <si>
    <t>MARIA PIEDAD RINCÓN PALECHOR</t>
  </si>
  <si>
    <t>R 7 B 4 63 de La Argentina Huila</t>
  </si>
  <si>
    <t xml:space="preserve">GI132320132010311002232010222.3.2.02.02.008 fuente 11002 </t>
  </si>
  <si>
    <t>https://community.secop.gov.co/Public/Tendering/OpportunityDetail/Index?noticeUID=CO1.NTC.4000401&amp;isFromPublicArea=True&amp;isModal=False</t>
  </si>
  <si>
    <t>CD-136-CAM-2023</t>
  </si>
  <si>
    <t>137</t>
  </si>
  <si>
    <t>servicios profesionales para brindar apoyo a la Subdirección de Gestión Ambiental de la Corporación Autónoma Regional del Alto Magdalena – CAM, en el desarrollo de actividades de promoción y divulgación de la estrategia Opita de Corazón así como el acompañamiento y seguimiento a las empresas o unidades productivas vinculadas en el departamento del Huila</t>
  </si>
  <si>
    <t>LUIS ALBERTO HUGETT RIVERA</t>
  </si>
  <si>
    <t>CARRERA 29 51 119 Neiva</t>
  </si>
  <si>
    <t>GI132320132010110100632010072.3.2.02.02.008; FUENTE 11001</t>
  </si>
  <si>
    <t>https://community.secop.gov.co/Public/Tendering/OpportunityDetail/Index?noticeUID=CO1.NTC.4006552&amp;isFromPublicArea=True&amp;isModal=False</t>
  </si>
  <si>
    <t>CD-137-CAM-2023</t>
  </si>
  <si>
    <t>138</t>
  </si>
  <si>
    <t>PRESTACIÓN DE SERVICIOS PROFESIONALES, BRINDADO APOYO A LA SUBDIRECCIÓN DE GESTIÓN AMBIENTAL, CONSISTENTE EN EL DESARROLLO DE ACTIVIDADES DE CAMPO QUE INVOLUCREN ASISTENCIA TÉCNICA, CAPACITACIÓN, MANTENIMIENTO PREVENTIVO Y RECOMENDACIÓN A LOS SISTEMAS MODULARES DE TRATAMIENTO DE AGUAS MIELES (SMTA) INSTALADOS EN LOS MPIOS ACEVEDO, PITALITO, PALESTINA, TIMANA Y SUAZA EN EL DEPTO DEL HUILA</t>
  </si>
  <si>
    <t>ALDEMAR GUZMAN VARGAS</t>
  </si>
  <si>
    <t>Cra 2 AE N° 19 23 LA PLATA</t>
  </si>
  <si>
    <t>GI1323203320 301136068320 30472.3.2.02.0 2.008 FUENTE 13001</t>
  </si>
  <si>
    <t>https://community.secop.gov.co/Public/Tendering/OpportunityDetail/Index?noticeUID=CO1.NTC.4006467&amp;isFromPublicArea=True&amp;isModal=False</t>
  </si>
  <si>
    <t>CD-138-CAM-2023</t>
  </si>
  <si>
    <t>139</t>
  </si>
  <si>
    <t>Prestación de servicios profesionales para la realización de actividades de apoyo en el Sendero de Interpretación Ambiental SENDICAM-Pitalito.</t>
  </si>
  <si>
    <t>CONSUELO CUELLAR ROJAS</t>
  </si>
  <si>
    <t>CL DIECISIETE SUR 1 ESTE CONJ MIRADOR DE LA CANDELARIA Pitalito</t>
  </si>
  <si>
    <t>GI132320832080115509832080062.3.2.02.02.008 fuente 11002</t>
  </si>
  <si>
    <t>https://community.secop.gov.co/Public/Tendering/OpportunityDetail/Index?noticeUID=CO1.NTC.4006751&amp;isFromPublicArea=True&amp;isModal=False</t>
  </si>
  <si>
    <t>CD-139-CAM-2023</t>
  </si>
  <si>
    <t>140</t>
  </si>
  <si>
    <t>SERVICIOS PROFESIONALES A LA CORPORACIÓN AUTÓNOMA REGIONAL DEL ALTO MAGDALENA, EN LA JURISDICCIÓN DE LA DIRECCIÓN TERRITORIAL CENTRO, EN EL DESARROLLO DE ACTIVIDADES RELACIONADAS CON LA GESTIÓN DE ACTIVIDADES PARA EL CUMPLIMIENTO DEL ÍNDICE DE EVALUACIÓN Y DESEMPEÑO INSTITUCIONAL – IEDI, VIGENCIA 2023 EN CUMPLIMIENTO DE LA POLÍTICA NACIONAL PARA LA GESTIÓN INTEGRAL DEL RECURSO HÍDRICO</t>
  </si>
  <si>
    <t>CARLOS ANDRES LOZANO ROMERO</t>
  </si>
  <si>
    <t>Calle 2 A No 1D-73 Garzón</t>
  </si>
  <si>
    <t>https://community.secop.gov.co/Public/Tendering/OpportunityDetail/Index?noticeUID=CO1.NTC.4017236&amp;isFromPublicArea=True&amp;isModal=False</t>
  </si>
  <si>
    <t>CD-140-CAM-2023</t>
  </si>
  <si>
    <t>APOYAR A LA CORPORACIÓN AUTÓNOMA REGIONAL DEL ALTO MAGDALENA – CAM EN LA APLICACIÓN DE LOS CONOCIMIENTOS JURÍDICOS ADQUIRIDOS DURANTE EL TRANSCURSO DE LA CARRERA PROFESIONAL DE DERECHO, EN LOS PROCESOS SANCIONATORIOS AMBIENTALES, EN LA JURISDICCIÓN DE LA TERRITORIAL SUR.</t>
  </si>
  <si>
    <t>7 M</t>
  </si>
  <si>
    <t>MARIA JOSE SALAZAR SILVA</t>
  </si>
  <si>
    <t>Calle 8B No 8-36 Este Pitalito</t>
  </si>
  <si>
    <t>GI132320132010311002232010222.3.2.02.02.008 fuente 11002</t>
  </si>
  <si>
    <t>https://community.secop.gov.co/Public/Tendering/OpportunityDetail/Index?noticeUID=CO1.NTC.4017716&amp;isFromPublicArea=True&amp;isModal=False</t>
  </si>
  <si>
    <t>CD-141-CAM-2023</t>
  </si>
  <si>
    <t>APOYAR A LA CORPORACIÓN AUTÓNOMA REGIONAL DEL ALTO MAGDALENA – CAM EN LA APLICACIÓN DE LOS CONOCIMIENTOS JURÍDICOS ADQUIRIDOS DURANTE EL TRANSCURSO DE LA CARRERA PROFESIONAL DE DERECHO, EN LOS PROCESOS SANCIONATORIOS AMBIENTALES, EN LA JURISDICCIÓN DE LA TERRITORIAL NORTE</t>
  </si>
  <si>
    <t>KAREN TATIANA ACEVEDO GARCIA</t>
  </si>
  <si>
    <t>Carrera 8F No 26-17 Neiva</t>
  </si>
  <si>
    <t>GI132320132010311002232010222.3.2.02.02.008 fuente 11001</t>
  </si>
  <si>
    <t>https://community.secop.gov.co/Public/Tendering/OpportunityDetail/Index?noticeUID=CO1.NTC.4020771&amp;isFromPublicArea=True&amp;isModal=False</t>
  </si>
  <si>
    <t>CD-142-CAM-2023</t>
  </si>
  <si>
    <t>PRESTACIÓN DE SERVICIOS PROFESIONALES A LA CORPORACIÓN AUTÓNOMA REGIONAL DEL ALTO MAGDALENA – CAM, EN EL DESARROLLO DE ACTIVIDADES CONTABLES, FINANCIERAS Y TRIBUTARIAS, NECESARIAS PARA LA EJECUCIÓN DEL PLAN DE ORDENACIÓN Y MANEJO DE LA CUENCA HIDROGRÁFICA DEL RÍO LORO, RÍO LAS CEIBAS Y OTROS DIRECTOS AL MAGDALENA</t>
  </si>
  <si>
    <t>FRANCINED SOLORZANO CASTRO</t>
  </si>
  <si>
    <t>CL 25 A 36 68 TO 2 AP 301 NEIVA</t>
  </si>
  <si>
    <t>ENCARGO FIDUCIARIO CAM – PLAN DE ORDENAMIENTO Y MANEJO DE LA CUENCA HIDROGRAFICA DEL RÍO LAS CEIBAS EN EL MUNICIPIO DE NEIVA – FIDUCIARIA POPULAR S.A, valor de $45.330.600, incluido 4 X mil.</t>
  </si>
  <si>
    <t>2023000004 Cuenta Rentar 250-390-11504-9 Encargo Fiduciario #052 -07 Fiduciaria Popular</t>
  </si>
  <si>
    <t>https://community.secop.gov.co/Public/Tendering/OpportunityDetail/Index?noticeUID=CO1.NTC.4027025&amp;isFromPublicArea=True&amp;isModal=False</t>
  </si>
  <si>
    <t>CD-143-CAM-2023</t>
  </si>
  <si>
    <t>SERVICIOS PROFESIONALES A LA DIRECCIÓN TERRITORIAL SUR DE LA CORPORACIÓN AUTÓNOMA REGIONAL DEL ALTO MAGDALENA – CAM, EN EL MARCO DEL PROYECTO CONTROL, SEGUIMIENTO Y MONITOREO AL USO Y MANEJO DE LOS RECURSOS DE LA OFERTA NATURAL, ATENDIENDO INFRACCIONES Y/O AFECTACIONES A LOS RECURSOS NATURALES RENOVABLES MEDIANTE ACCIONES DE CONTROL Y VIGILANCIA AMBIENTAL</t>
  </si>
  <si>
    <t>JOHAN DAVID ORTEGA ASTUDILLO</t>
  </si>
  <si>
    <t>Vereda Higueron Pitalito</t>
  </si>
  <si>
    <t>GI132320232020212705032020072.3.2.02.02.008 fuente 11002 13001</t>
  </si>
  <si>
    <t>JHON JAVIER ROJAS CASANOVA (CARLOS ANDRES GONZALEZ T)</t>
  </si>
  <si>
    <t>https://community.secop.gov.co/Public/Tendering/OpportunityDetail/Index?noticeUID=CO1.NTC.4027155&amp;isFromPublicArea=True&amp;isModal=False</t>
  </si>
  <si>
    <t>CD-144-CAM-2023</t>
  </si>
  <si>
    <t>Servicios profesionales para la Subdirección de Regulación y Calidad Ambiental, brindando la asistencia técnica que se requiera, en la atención y seguimiento a los Departamentos de Gestión Ambiental – DGA, en la actualización a las metas de aprovechamiento de los Planes de Gestión Integral de Residuos Sólidos – PGIRS, y al control y vigilancia de fuentes móviles, en el Huila.</t>
  </si>
  <si>
    <t>DIANA CAROLINA ROJAS VASQUEZ</t>
  </si>
  <si>
    <t>Calle 6B No 18-48</t>
  </si>
  <si>
    <t xml:space="preserve">GI132320132010310501632010092.3.2.02.02.008 Servicios prestados a las empresas y servicios de producción FUENTE 11001: PREDIAL VIGENCIA NEIVA $14,818,880.00 // GI132320132010310701832010262.3.2.02.02.008 Servicios prestados a las empresas y servicios de producción FUENTE 13001: TRANSF. SECTOR ELECTRICO VIGENCIA $15,167,065.00 // GI132320132010311102432010082.3.2.02.02.008 Servicios prestados a las empresas y servicios de producción FUENTE 11001: PREDIAL VIGENCIA NEIVA $1,582,384.00 // GI132320132010311102432010082.3.2.02.02.008 Servicios prestados a las empresas y servicios de producción FUENTE 11002: PREDIAL VIGENCIA MPIOS $ 6,329,534.00 // GI132320132010311503032010262.3.2.02.02.008 Servicios prestados a las empresas y servicios de producción FUENTE 11001: PREDIAL VIGENCIA NEIVA $1,582,384.00 // GI132320132010311503032010262.3.2.02.02.008 Servicios prestados a las empresas y servicios de producción FUENTE 11002: PREDIAL VIGENCIA MPIOS $6,329,534.00
</t>
  </si>
  <si>
    <t>JAVIER ERNESTO COLLAZOS GUTIERREZ</t>
  </si>
  <si>
    <t>https://community.secop.gov.co/Public/Tendering/OpportunityDetail/Index?noticeUID=CO1.NTC.4042145&amp;isFromPublicArea=True&amp;isModal=False</t>
  </si>
  <si>
    <t>CD-145-CAM-2023</t>
  </si>
  <si>
    <t xml:space="preserve">SE ANULADO POR SOLICITUD DEL PROVEEDOR </t>
  </si>
  <si>
    <t>RAQUEL HERNANDEZ</t>
  </si>
  <si>
    <t>CARRERA 4 No 69 - 36 CASA 35 APOSENTOS</t>
  </si>
  <si>
    <t>ANULADO</t>
  </si>
  <si>
    <t>CD-146-CAM-2023</t>
  </si>
  <si>
    <t>APOYO A LA GESTIÓN DE LA SECRETARÍA GENERAL DE LA CAM, PARA APLICAR Y AMPLIAR LOS CONOCIMIENTOS TEÓRICOS/JURÍDICOS, ADQUIRIDOS EN EL TRANSCURSO DE LA CARRERA PROFESIONAL DE DERECHO, PARA APOYAR LA GESTIÓN DEL COBRO PERSUASIVO Y/O COACTIVO DE LA CARTERA DE LA CAM Y DEMAS TAREAS QUE SE REQUIERAN EN OTRAS ÁREAS O PROCEDIMIENTOS ADMINISTRATIVOS QUE ADELANTE LA SECRETARÍA GENERAL. (8)</t>
  </si>
  <si>
    <t>MARIA JOSE QUINTERO LAVAO</t>
  </si>
  <si>
    <t>CL 40 # 2 W - 31 CA Neiva</t>
  </si>
  <si>
    <t xml:space="preserve">GA2.1.2.02.02.008 Servicios prestados a las empresas y servicios de producción FUENTE 13001: TRANSF. SECTOR ELECTRICO VIGENCIA $18,032,242.00
</t>
  </si>
  <si>
    <t>ANA MARIA CABRERA ROJAS</t>
  </si>
  <si>
    <t>https://community.secop.gov.co/Public/Tendering/OpportunityDetail/Index?noticeUID=CO1.NTC.4063857&amp;isFromPublicArea=True&amp;isModal=False</t>
  </si>
  <si>
    <t>CD-147-CAM-2023</t>
  </si>
  <si>
    <t>APOYO A LA GESTIÓN DE LA SECRETARÍA GENERAL DE LA CAM, PARA APLICAR Y AMPLIAR LOS CONOCIMIENTOS TEÓRICOS/JURÍDICOS, ADQUIRIDOS EN EL TRANSCURSO DE LA CARRERA PROFESIONAL DE DERECHO, PARA APOYAR LA GESTION DEL COBRO PERSUASIVO Y/O COACTIVO DE LA CARTERA DE LA CAM Y DEMAS TAREAS QUE SE REQUIERAN EN OTRAS ÁREAS O PROCEDIMIENTOS ADMINISTRATIVOS QUE ADELANTE LA SECRETARÍA GENERAL.(5)</t>
  </si>
  <si>
    <t>SOFIA DEL PILAR BERMUDEZ</t>
  </si>
  <si>
    <t>CR 28 11 B 46</t>
  </si>
  <si>
    <t>GA2.1.2.02.02.008 Servicios prestados a las empresas y servicios de producción FUENTE 13001: TRANSF. SECTOR ELECTRICO VIGENCIA $18,032,242.00</t>
  </si>
  <si>
    <t>https://community.secop.gov.co/Public/Tendering/OpportunityDetail/Index?noticeUID=CO1.NTC.4062052&amp;isFromPublicArea=True&amp;isModal=False</t>
  </si>
  <si>
    <t>CD-168-CAM-2023</t>
  </si>
  <si>
    <t>PRESTACIÓN DE SERVICIOS DE APOYO A LA GESTIÓN DE LA SECRETARÍA GENERAL, PARA EL DESARROLLO DE LAS ACTIVIDADES PROPUESTAS DENTRO DE LA POLÍTICA DE SERVICIO AL CIUDADANO Y EL PLAN DE ANTICORRUPCIÓN Y DE ATENCIÓN AL CIUDADANO 2023 DE LA
CORPORACIÓN AUTÓNOMA REGIONAL DEL ALTO MAGDALENA CAM.</t>
  </si>
  <si>
    <t>SUSAN JULIETH JAVELA CANO</t>
  </si>
  <si>
    <t>Calle 22 # 1A-07 conjunto Bisas del Magdalena Casa G1 NEIVA</t>
  </si>
  <si>
    <t>GI132329932990115810732990602.3.2.02.02.008 Servicios prestados a las empresas y servicios de producción FUENTE 12001: OTROS PROPIOS EVALUACION LICENCIAS $13,932,307.00 // GI132329932990115810732990602.3.2.02.02.008 Servicios prestados a las empresas y servicios de producción FUENTE 12002: OTROS R. PROPIOS SEGUM. LICENCIAS $9,681,773.00</t>
  </si>
  <si>
    <t>https://community.secop.gov.co/Public/Tendering/OpportunityDetail/Index?noticeUID=CO1.NTC.4105268&amp;isFromPublicArea=True&amp;isModal=False</t>
  </si>
  <si>
    <t>CD-150-CAM-2023</t>
  </si>
  <si>
    <t>APOYO A LA GESTIÓN DE LA SECRETARÍA GENERAL DE LA CAM, PARA APLICAR Y AMPLIAR LOS CONOCIMIENTOS TEÓRICOS/JURÍDICOS, ADQUIRIDOS EN EL TRANSCURSO DE LA CARRERA PROFESIONAL DE DERECHO, PARA APOYAR LA GESTIÓN DEL COBRO PERSUASIVO Y/O COACTIVO DE LA CARTERA DE LA CAM Y DEMAS TAREAS QUE SE REQUIERAN EN OTRAS ÁREAS O PROCEDIMIENTOS ADMINISTRATIVOS QUE ADELANTE LA SECRETARÍA GENERAL.</t>
  </si>
  <si>
    <t>ANDRES FELIPE ANDRADE NUÑEZ</t>
  </si>
  <si>
    <t>Calle 6 # 9-48 de Neiva Huila</t>
  </si>
  <si>
    <t>https://community.secop.gov.co/Public/Tendering/OpportunityDetail/Index?noticeUID=CO1.NTC.4063895&amp;isFromPublicArea=True&amp;isModal=False</t>
  </si>
  <si>
    <t>CD-152-CAM-2023</t>
  </si>
  <si>
    <t>SERVICIOS PROFESIONALES A LA SUBDIRECCION DE REGULACION Y CALIDAD AMBIENTAL DE LA CAM, EN EL APOYO EN EL MARCO DE LAS DISPOSICIONES ESTABLECIDAS EN EL ESTATUTO FORESTAL, PARA LA ADMINISTRACIÓN FORESTAL, CON REFERENCIA A PLANIFICACIÓN, EVALUACIÓN Y SEGUIMIENTO DEL COMPONENTE FORESTAL Y DE COMPENSACIONES AMBIENTALES DE PROYECTOS DE ALTO IMPACTO QUE SE DESARROLLAN EL DEPARTAMENTO DEL HUILA.</t>
  </si>
  <si>
    <t>ALEXANDER PERDOMO CASTRO</t>
  </si>
  <si>
    <t>CL 17 39 60 Campoalegre</t>
  </si>
  <si>
    <t xml:space="preserve">GI132320132010310701832010262.3.2.02.02.008 Servicios prestados a las empresas y servicios de producción FUENTE 13001: TRANSF. SECTOR ELECTRICO VIGENCIA $7,483,869.00 // GI132320232020212805332020122.3.2.02.02.008 Servicios prestados a las empresas y servicios de producción FUENTE 11002: PREDIAL VIGENCIA MPIOS $25,627,482.00 //GI132320232020212805332020122.3.2.02.02.008 Servicios prestados a las empresas y servicios de producción FUENTE 13001: TRANSF. SECTOR ELECTRICO VIGENCIA $28,735,049.00
</t>
  </si>
  <si>
    <t>https://community.secop.gov.co/Public/Tendering/OpportunityDetail/Index?noticeUID=CO1.NTC.4064555&amp;isFromPublicArea=True&amp;isModal=False</t>
  </si>
  <si>
    <t>CD-149-CAM-2023</t>
  </si>
  <si>
    <t>SERVICIOS DE APOYO A LA GESTIÓN DE LA SECRETARÍA GENERAL DE LA CAM, PARA APLICAR Y AMPLIAR LOS CONOCIMIENTOS TEÓRICOS/JURÍDICOS, ADQUIRIDOS EN LA CARRERA PROFESIONAL DE DERECHO, APOYAR LA GESTIÓN DEL COBRO PERSUASIVO Y/O COACTIVO DE LA CARTERA DE LA CAM Y DEMAS TAREAS QUE SE REQUIERAN EN OTRAS ÁREAS O PROCEDIMIENTOS ADMINISTRATIVOS QUE ADELANTE LA SECRETARÍA GENERAL. (8)</t>
  </si>
  <si>
    <t>DAYANA ALEXANDRA GOMEZ SANCHEZ</t>
  </si>
  <si>
    <t>CARRERA 5 No 2 71 PITALITO</t>
  </si>
  <si>
    <t>GA2.1.2.02.02.008 Servicios prestados a las empresas y servicios de producción FUENTE 13001: TRANSF. SECTOR $18,032,242.00
ELECTRICO VIGENCIA</t>
  </si>
  <si>
    <t>LEONARDO FABIO SALAS LASSO</t>
  </si>
  <si>
    <t>https://community.secop.gov.co/Public/Tendering/OpportunityDetail/Index?noticeUID=CO1.NTC.4063299&amp;isFromPublicArea=True&amp;isModal=False</t>
  </si>
  <si>
    <t>CD-148-CAM-2023</t>
  </si>
  <si>
    <t>PRESTAR LOS SERVICIOS PROFESIONALES A LA DIRECCIÓN TERRITORIAL CENTRO DE LA CORPORACIÓN AUTÓNOMA REGIONAL DEL ALTO MAGDALENA - CAM, EN EL DESARROLLO DE ACTIVIDADES DE ASISTENCIA TECNICA, EVALUACION, SEGUIMIENTO Y CONTROL A LAS AUTORIZACIONES, PERMISOS Y LICENCIAS AMBIENTALES</t>
  </si>
  <si>
    <t>HERNANDO CALDERON CALDERON</t>
  </si>
  <si>
    <t>CR 5 7 25 GARZÓN (H)</t>
  </si>
  <si>
    <t>GI132320332030214207632030452.3.2.02.02.008 Servicios prestados a las empresas y servicios de producción FUENTE 13001: TRANSF. SECTOR ELECTRICO VIGENCIA $45,863,262.00</t>
  </si>
  <si>
    <t>https://community.secop.gov.co/Public/Tendering/OpportunityDetail/Index?noticeUID=CO1.NTC.4063833&amp;isFromPublicArea=True&amp;isModal=False</t>
  </si>
  <si>
    <t>CD-153-CAM-2023</t>
  </si>
  <si>
    <t>PRESTAR LOS SERVICIOS DE APOYO A LA GESTIÓN QUE REALIZA LA SUBDIRECCIÓN ADMINISTRATIVA Y FINANCIERA A TRAVÉS DE LA OFICINA DE FACTURACIÓN DE LA SEDE PRINCIPAL DE LA CORPORACIÓN AUTÓNOMA REGIONAL DEL ALTO MAGDALENA – CAM.</t>
  </si>
  <si>
    <t>CARMEN ROSA MORA SUAREZ</t>
  </si>
  <si>
    <t>Calle 1D No 30A-19 Neiva (Huila)</t>
  </si>
  <si>
    <t>GA2.1.2.02.02.008 Servicios prestados a las empresas y servicios de producción FUENTE 11001: PREDIAL VIGENCIA NEIVA $21,084,000.00</t>
  </si>
  <si>
    <t>https://community.secop.gov.co/Public/Tendering/OpportunityDetail/Index?noticeUID=CO1.NTC.4070645&amp;isFromPublicArea=True&amp;isModal=False</t>
  </si>
  <si>
    <t>CD-154-CAM-2023</t>
  </si>
  <si>
    <t>PRESTACIÓN DE SERVICIOS DE APOYO A LA GESTIÓN A LA CORPORACIÓN AUTÓNOMA REGIONAL DEL ALTO MAGDALENA (CAM), EN CALIDAD DE PRACTICA O PASANTÍA DE MEDICINA VETERINARIA Y ZOOTECNIA PARA APLICAR LOS CONOCIMIENTOS ADQUIRIDOS EN LA CARRERA EN EL DESARROLLO DE LABORES DE ASISTENCIA TÉCNICA Y ADMINISTRATIVA PARA EJERCER TAREAS DE ATENCIÓN Y VALORACIÓN MÉDICA DE LOS EJEMPLARES QUE INGRESAN POR DECOMISO, ENTREGA VOLUNTARIA Y/O RESCATES EN LA SEDE CENTRAL DE LA CAM</t>
  </si>
  <si>
    <t>LAURA SOFIA VILLABON RAMON</t>
  </si>
  <si>
    <t>Calle 42B No 6W-17 Neiva (Huila)</t>
  </si>
  <si>
    <t>GI132320232020212905532020402.3.2.02.02.008 Servicios prestados a las empresas y servicios de producción FUENTE 11001: PREDIAL VIGENCIA NEIVA $7,468,796.00</t>
  </si>
  <si>
    <t>https://community.secop.gov.co/Public/Tendering/OpportunityDetail/Index?noticeUID=CO1.NTC.4073677&amp;isFromPublicArea=True&amp;isModal=False</t>
  </si>
  <si>
    <t>CD-151-CAM-2023</t>
  </si>
  <si>
    <t>CONVENIO INTERADMINISTRATIVO</t>
  </si>
  <si>
    <t>AUNAR ESFUERZOS TÉCNICOS, ADMINISTRATIVOS Y FINANCIEROS ENTRE LA CORPORACIÓN AUTÓNOMA REGIONAL DEL ALTO MAGDALENA – CAM Y EL MUNICIPIO DE TELLO PARA REALIZAR LA CONSTRUCCION DE UNIDADES SEPTICAS PARA EL TRATAMIENTO DE AGUAS RESIDUALES DE ORIGEN DOMESTICO EN HOGARES DISPERSOS EN ZONA RURAL DEL MUNICIPIO DE TELLO DEPARTAMENTO DEL HUILA, PARA LA CONSERVACION Y DESCONTAMINACION DE FUENTES HIDRICAS.</t>
  </si>
  <si>
    <t>9 M</t>
  </si>
  <si>
    <t>ALCALDIA MUNICIPAL DE TELLO HUILA</t>
  </si>
  <si>
    <t>891180127-0</t>
  </si>
  <si>
    <t>CALLE 5 No.4 - 05 TELLO (H)</t>
  </si>
  <si>
    <t>GI132320332030113706932030472.3.2.01.01.001.03.16 Alcantarillas y plantas de tratamiento de agua FUENTE 15001: TASAS RETRIBUTIVAS VIGENCIA $942,208,131.00</t>
  </si>
  <si>
    <t>LEONEL FERNANDO OBREGÓN SALAZAR</t>
  </si>
  <si>
    <t>https://community.secop.gov.co/Public/Tendering/OpportunityDetail/Index?noticeUID=CO1.NTC.4070678&amp;isFromPublicArea=True&amp;isModal=False</t>
  </si>
  <si>
    <t>CD-155-CAM-2023</t>
  </si>
  <si>
    <t>PRESTACIÓN DE SERVICIOS DE APOYO A LA GESTIÓN DE LA SECRETARÍA GENERAL DE LA CORPORACIÓN AUTÓNOMA REGIONAL DEL ALTO MAGDALENA, PARA APLICAR Y AMPLIAR LOS CONOCIMIENTOS TEÓRICOS/JURÍDICOS, ADQUIRIDOS EN EL TRANSCURSO DE LA CARRERA PROFESIONAL DE DERECHO, PARA APOYAR LA GESTIÓN DEL COBRO PERSUASIVO Y/O COACTIVO DE LA CARTERA DE LA CORPORACIÓN AUTÓNOMA REGIONAL- CAM Y DEMÁS TAREAS QUE SE REQUIERAN EN OTRAS ÁREAS O PROCEDIMIENTOS ADMINISTRATIVOS QUE ADELANTE LA SECRETARÍA GENERAL.</t>
  </si>
  <si>
    <t>JORGE ANDRES PALENCIA GUTIERREZ</t>
  </si>
  <si>
    <t>CALLE 39 No.16 - 65 Neiva (Huila)</t>
  </si>
  <si>
    <t>https://community.secop.gov.co/Public/Tendering/OpportunityDetail/Index?noticeUID=CO1.NTC.4071511&amp;isFromPublicArea=True&amp;isModal=False</t>
  </si>
  <si>
    <t>CD-156-CAM-2023</t>
  </si>
  <si>
    <t>PRESTACIÓN DE SERVICIOS PROFESIONALES A LA CORPORACIÓN AUTONOMA REGIONAL DEL ALTO MAGDALENA (CAM) PARA EL APOYO Y ASISTENCIA TECNICA EN EL SEGUIMIENTO A LA CALIDAD DEL RECURSO HÍDRICO EN CORRIENTES CON OBJETIVO DE CALIDAD EN LA JURISDICCIÓN DE LA CAM.</t>
  </si>
  <si>
    <t>MARTHA XIMENA NINCO CASTAÑEDA</t>
  </si>
  <si>
    <t xml:space="preserve"> Calle 16 No 14ª-03 Campoalegre (Huila)</t>
  </si>
  <si>
    <t>GI132320332030214207632030452.3.2.02.02.008 Servicios prestados a las empresas y servicios de producción FUENTE 13001: TRANSF. SECTOR ELECTRICO VIGENCIA $49,194,424.00</t>
  </si>
  <si>
    <t>https://community.secop.gov.co/Public/Tendering/OpportunityDetail/Index?noticeUID=CO1.NTC.4071296&amp;isFromPublicArea=True&amp;isModal=False</t>
  </si>
  <si>
    <t>CD-157-CAM-2023</t>
  </si>
  <si>
    <t>PRESTACIÓN DE SERVICIOS DE APOYO A LA GESTIÓN DE LA SECRETARÍA GENERAL DE LA CORPORACIÓN AUTÓNOMA REGIONAL DEL ALTO MAGDALENA, PARA APLICAR Y AMPLIAR LOS CONOCIMIENTOS TEÓRICOS/JURÍDICOS, ADQUIRIDOS EN EL TRANSCURSO DE LA CARRERA PROFESIONAL DE DERECHO, PARA APOYAR LA GESTIÓN DEL COBRO PERSUASIVO Y/O COACTIVO DE LA CARTERA DE LA CORPORACIÓN AUTÓNOMA REGIONAL- CAM Y DEMAS TAREAS QUE SE REQUIERAN EN OTRAS ÁREAS O PROCEDIMIENTOS ADMINISTRATIVOS QUE ADELANTE LA SECRETARÍA GENERAL. (8)</t>
  </si>
  <si>
    <t>ROCIO DEL PILAR MUÑOZ PEÑA</t>
  </si>
  <si>
    <t>CL 54 18 A 19 BRR VILLA CAROLINA Neiva (Huila)</t>
  </si>
  <si>
    <t>https://community.secop.gov.co/Public/Tendering/OpportunityDetail/Index?noticeUID=CO1.NTC.4071851&amp;isFromPublicArea=True&amp;isModal=False</t>
  </si>
  <si>
    <t>CD-158-CAM-2023</t>
  </si>
  <si>
    <t>PRESTACIÓN DE SERVICIOS PROFESIONALES A LA CORPORACIÓN AUTÓNOMA REGIONAL DEL ALTO MAGDALENA, EN LA JURISDICCIÓN DE LA DIRECCIÓN TERRITORIAL NORTE, EN EL DESARROLLO DE ACTIVIDADES RELACIONADAS CON LA GESTIÓN DE ACTIVIDADES PARA EL CUMPLIMIENTO DEL ÍNDICE DE EVALUACIÓN Y DESEMPEÑO INSTITUCIONAL – IEDI, VIGENCIA 2023 EN CUMPLIMIENTO DE LA POLÍTICA NACIONAL PARA LA GESTIÓN INTEGRAL DEL RECURSO HÍDRICO.</t>
  </si>
  <si>
    <t>ANDREA KATHERINE TOVAR CHARRY</t>
  </si>
  <si>
    <t>Calle 4C No 19-47 Neiva (Huila)</t>
  </si>
  <si>
    <r>
      <rPr>
        <sz val="11"/>
        <color theme="1"/>
        <rFont val="Calibri"/>
        <family val="2"/>
      </rPr>
      <t xml:space="preserve">GI132320132010310902032010252.3.2.02.02.008 Servicios prestados a las empresas y servicios de producción FUENTE 11001: PREDIAL VIGENCIA NEIVA $2,439,318.00 // GI132320132010310902032010252.3.2.02.02.008 Servicios prestados a las empresas y servicios de producción FUENTE 13001: TRANSF. SECTOR ELECTRICO VIGENCIA $8,032,000.00 // GI132320132010310902032010252.3.2.02.02.008 Servicios prestados a las empresas y servicios de producción FUENTE 12002: OTROS R. PROPIOS SEGUM. LICENCIAS $4,056,160.00 // GI132320332030214207632030452.3.2.02.02.008 Servicios prestados a las empresas y servicios de producción FUENTE 13001: TRANSF. SECTOR ELECTRICO VIGENCIA </t>
    </r>
    <r>
      <rPr>
        <u/>
        <sz val="11"/>
        <color theme="1"/>
        <rFont val="Calibri"/>
        <family val="2"/>
      </rPr>
      <t>24,279,893.00</t>
    </r>
  </si>
  <si>
    <t>https://community.secop.gov.co/Public/Tendering/OpportunityDetail/Index?noticeUID=CO1.NTC.4073873&amp;isFromPublicArea=True&amp;isModal=False</t>
  </si>
  <si>
    <t>CD-159-CAM-2023</t>
  </si>
  <si>
    <t>CONTRATO DE PRESTACIÓN DE SERVICIOS PROFESIONALES BRINDANDO APOYO A LA IMPLEMENTACIÓN Y SEGUIMIENTO DE LOS INSTRUMENTOS DE PLANIFICACIÓN (PMAM) APROBADOS POR LA CORPORACIÓN, EN ESPECIAL LOS PLANES DE MANEJO DE LAS MICROCUENCAS QUEBRADA GARZÓN Y QUEBRADA BARBILLAS EN LOS MUNICIPIOS DE GARZÓN Y LA PLATA, DEPARTAMENTO DEL HUILA VIGENCIA 2023</t>
  </si>
  <si>
    <t>LUZ DANIELA TRUJILLO VELA</t>
  </si>
  <si>
    <t xml:space="preserve"> Carrera 2A No 2-75 Garzón (Huila)</t>
  </si>
  <si>
    <t>GI132320332030113606832030472.3.2.02.02.008 Servicios prestados a las empresas y servicios de producción FUENTE 13001: TRANSF. SECTOR ELECTRICO VIGENCIA $50,200,000.00</t>
  </si>
  <si>
    <t>https://community.secop.gov.co/Public/Tendering/OpportunityDetail/Index?noticeUID=CO1.NTC.4088157&amp;isFromPublicArea=True&amp;isModal=False</t>
  </si>
  <si>
    <t>CD-160-CAM-2023</t>
  </si>
  <si>
    <t>PRESTACIÓN DE SERVICIOS PROFESIONALES A LA CORPORACIÓN AUTÓNOMA REGIONAL DEL ALTO MAGDALENA, EN LA JURISDICCIÓN DE LA DIRECCIÓN TERRITORIAL CENTRO, EN EL DESARROLLO DE ACTIVIDADES RELACIONADAS CON LA GESTIÓN DE ACTIVIDADES PARA EL CUMPLIMIENTO DEL ÍNDICE DE EVALUACIÓN Y DESEMPEÑO INSTITUCIONAL – IEDI, VIGENCIA 2023 EN CUMPLIMIENTO DE LA POLÍTICA NACIONAL PARA LA GESTIÓN INTEGRAL DEL RECURSO HÍDRICO.</t>
  </si>
  <si>
    <t>MARIA LILI SABI MARTINEZ</t>
  </si>
  <si>
    <t>VDA EL CEDRO CORR BRUSELAS Pitalito (Huila)</t>
  </si>
  <si>
    <t>GI132320332030214207632030452.3.2.02.02.008 Servicios prestados a las empresas y servicios de producción FUENTE 13001: TRANSF. SECTOR ELECTRICO VIGENCIA $38,807,371.00</t>
  </si>
  <si>
    <t>2023/12/27</t>
  </si>
  <si>
    <t>https://community.secop.gov.co/Public/Tendering/OpportunityDetail/Index?noticeUID=CO1.NTC.4079325&amp;isFromPublicArea=True&amp;isModal=False</t>
  </si>
  <si>
    <t>CD-161-CAM-2023</t>
  </si>
  <si>
    <t>PRESTACIÓN DE SERVICIOS PROFESIONALES A LA CORPORACIÓN AUTÓNOMA REGIONAL DEL ALTO MAGDALENA (CAM) COMO INGENIERO FORESTAL EN EL ACOMPAÑAMIENTO TÉCNICO A LOS PROYECTOS CON LICENCIA AMBIENTAL, PROCESOS DE FORMALIZACIÓN MINERA CONFORME A LA NORMATIVIDAD VIGENTE EN JURISDICCIÓN DEL DEPARTAMENTO DEL HUILA</t>
  </si>
  <si>
    <t>MIGUEL ANGEL BAHAMON PORTELA</t>
  </si>
  <si>
    <t xml:space="preserve"> Carrera 9 No 8-37 Neiva (Huila)</t>
  </si>
  <si>
    <t>GI132320132010310701832010262.3.2.02.02.008 Servicios prestados a las empresas y servicios de producción FUENTE 12001: OTROS PROPIOS EVALUACION LICENCIAS $4,163,805.00 //GI132320132010310701832010262.3.2.02.02.008 Servicios prestados a las empresas y servicios de producción FUENTE 13001: TRANSF. SECTOR ELECTRICO VIGENCIA $33,021,552.00 // GI132320132010310701832010262.3.2.02.02.008 Servicios prestados a las empresas y servicios de producción FUENTE 12002: OTROS R. PROPIOS SEGUM. LICENCIAS $8,677,906.00</t>
  </si>
  <si>
    <t>https://community.secop.gov.co/Public/Tendering/OpportunityDetail/Index?noticeUID=CO1.NTC.4079327&amp;isFromPublicArea=True&amp;isModal=False</t>
  </si>
  <si>
    <t>CD-162-CAM-2023</t>
  </si>
  <si>
    <t>PRESTACIÓN DE SERVICIOS PROFESIONALES DE APROVECHAMIENTO FORESTAL E IDENTIFICACIÓN DE LOS IMPACTOS AMBIENTALES POR AFECTACIÓN DEL RECURSO FORESTAL, EN JURISDICCIÓN DE LA DIRECCIÓN TERRITORIAL CENTRO</t>
  </si>
  <si>
    <t>SERGIO ANDRES VARGAS SILVA</t>
  </si>
  <si>
    <t>Carrera 2 No 3-32 Gigante (Huila)</t>
  </si>
  <si>
    <t>GI132320132010310701832010262.3.2.02.02.008 Servicios prestados a las empresas y servicios de producción FUENTE 15003: TASAS APROV. FORESTAL $4,000,000.00 //GI132320132010310902032010252.3.2.02.02.008 Servicios prestados a las empresas y servicios de producción FUENTE 15003: TASAS APROV. FORESTAL $4,000,000.00 // GI132320232020212805332020122.3.2.02.02.008 Servicios prestados a las empresas y servicios de producción FUENTE 11002: PREDIAL VIGENCIA MPIOS $30,807,371.00</t>
  </si>
  <si>
    <t>https://community.secop.gov.co/Public/Tendering/OpportunityDetail/Index?noticeUID=CO1.NTC.4081517&amp;isFromPublicArea=True&amp;isModal=False</t>
  </si>
  <si>
    <t>SELECCION ABREVIADA SUBASTA INVERSA</t>
  </si>
  <si>
    <t>SA-SI-002-CAM-2023</t>
  </si>
  <si>
    <t>PRESTACION DE SERVICIOS</t>
  </si>
  <si>
    <t>PRESTACIÓN DEL SERVICIO DE CATERING DENTRO DEL DEPARTAMENTO DEL HUILA.</t>
  </si>
  <si>
    <t xml:space="preserve"> Desde la suscripción del acta de inicio y hasta el 31/12/2023 o hasta agotar el presupuesto.</t>
  </si>
  <si>
    <t>GLADYS QUIROGA GONZALEZ</t>
  </si>
  <si>
    <t>CARRERA 7 NO. 2-21 Pitalito</t>
  </si>
  <si>
    <t>2023000177 //  ENCARGO FIDUCIARIO CAM</t>
  </si>
  <si>
    <t xml:space="preserve">GI132320132010210401432010032.3.2.02.02.006 Servicios de alojamiento; servicios de suministro de comidas y bebidas; servicios de transporte; y servicios de distribución de electricidad, gas y agua FUENTE 11001: PREDIAL VIGENCIA NEIVA $8,314,480.00 // GI132320232020112604732020082.3.2.02.02.006 Servicios de alojamiento; servicios de suministro de comidas y bebidas; servicios de transporte; y servicios de distribución de electricidad, gas y agua FUENTE 11001: PREDIAL VIGENCIA NEIVA $8,000,000.00 // GI132320232020112604732020082.3.2.02.02.006 Servicios de alojamiento; servicios de suministro de comidas y bebidas; servicios de transporte; y servicios de distribución de electricidad, gas y agua FUENTE 11002: PREDIAL VIGENCIA MPIOS $13,183,697.00 // GI132320232020313106032020062.3.2.02.02.006 Servicios de alojamiento; servicios de suministro de comidas y bebidas; servicios de transporte; y servicios de distribución de electricidad, gas y agua FUENTE 11002 : PREDIAL VIGENCIA MPIOS $ 20,080,000.00 // GI132320332030113606832030472.3.2.02.02.006 Servicios prestados a las empresas y servicios de producción FUENTE 11001: PREDIAL VIGENCIA NEIVA $15,196,029.00 // GI132320332030113606832030472.3.2.02.02.006 Servicios prestados a las empresas y servicios de producción FUENTE 13001: TRANSF. SECTOR ELECTRICO VIGENCIA $13,428,360.00 // GI132320532050114808332050222.3.2.02.02.006 Servicios de alojamiento; servicios de suministro de comidas y bebidas; servicios de transporte; y servicios de distribución de electricidad, gas y agua FUENTE 11002: PREDIAL VIGENCIA MPIOS $3,000,000.00 // GI132320832080115610232080072.3.2.02.02.006 Servicios de alojamiento; servicios de suministro de comidas y bebidas; servicios de transporte; y servicios de distribución de electricidad, gas y agua FUENTE 11002: PREDIAL VIGENCIA MPIOS $3,000,000.00 // GI132329932990116211432990602.3.2.02.02.006 Servicios de alojamiento; servicios de suministro de comidas y bebidas; servicios de transporte; y servicios de distribución de electricidad, gas y agua FUENTE 11001: PREDIAL VIGENCIA NEIVA $2,000,000.00 // PLAN DE ORDENAMIENTO Y MANEJO DE LA CUENCA HIDROGRAFICA DEL RÍO LAS CEIBAS EN EL MUNICIPIO DE NEIVA – FIDUCIARIA POPULAR S.A., $50.200.000,oo M/CTE, incluido 4 X mil. </t>
  </si>
  <si>
    <t>31/01/2023 // 02/02/2023</t>
  </si>
  <si>
    <t>2023000338 // 2023000005</t>
  </si>
  <si>
    <t>https://community.secop.gov.co/Public/Tendering/OpportunityDetail/Index?noticeUID=CO1.NTC.3995669&amp;isFromPublicArea=True&amp;isModal=False</t>
  </si>
  <si>
    <t>CD-163-CAM-2023</t>
  </si>
  <si>
    <t>PRESTACIÓN DE SERVICIOS DE APOYO A LA GESTIÓN DE LA SECRETARÍA GENERAL DE LA CORPORACIÓN AUTÓNOMA REGIONAL DEL ALTO MAGDALENA, PARA APLICAR Y AMPLIAR LOS CONOCIMIENTOS TEÓRICOS/JURÍDICOS, ADQUIRIDOS EN EL TRANSCURSO DE LA CARRERA PROFESIONAL DE DERECHO, PARA APOYAR LA GESTIÓN DEL COBRO PERSUASIVO Y/O COACTIVO DE LA CARTERA DE LA CORPORACIÓN AUTÓNOMA REGIONAL- CAM Y DEMÁS TAREAS QUE SE REQUIERAN EN OTRAS ÁREAS O PROCEDIMIENTOS ADMINISTRATIVOS QUE ADELANTE LA SECRETARÍA GENERAL</t>
  </si>
  <si>
    <t>8 M</t>
  </si>
  <si>
    <t>NATALIA RAMIREZ OSORIO</t>
  </si>
  <si>
    <t>CL 48 A # 2 W - 28 de Neiva Huila</t>
  </si>
  <si>
    <t>GA2.1.2.02.02.008 Servicios prestados a las empresas y servicios de producción FUENTE 13001: TRANSF. SECTOR ELECTRICO VIGENCIA $12,021,494.00</t>
  </si>
  <si>
    <t>2023/11/01</t>
  </si>
  <si>
    <t>https://community.secop.gov.co/Public/Tendering/OpportunityDetail/Index?noticeUID=CO1.NTC.4094460&amp;isFromPublicArea=True&amp;isModal=False</t>
  </si>
  <si>
    <t>CD-164-CAM-2023</t>
  </si>
  <si>
    <t>CONTRATO DE PRESTACIÓN DE SERVICIOS PROFESIONALES PARA BRINDAR ASESORÍA Y ACOMPAÑAMIENTO A LA CORPORACIÓN AUTÓNOMA REGIONAL DEL ALTO MAGDALENA, EN LA IMPLEMENTACIÓN DE LA ESTRATEGIA DE CONSERVACIÓN BAJO LA FIGURA DE RESERVAS NATURALES DE LA SOCIEDAD CIVIL EN EL DEPARTAMENTO DEL HUILA.</t>
  </si>
  <si>
    <t>MAYERLI OME SAMBONI</t>
  </si>
  <si>
    <t>CL 25 33 64 Neiva (Huila)</t>
  </si>
  <si>
    <t>GI132320232020111703332020182.3.2.02.02.008 Servicios prestados a las empresas y servicios de producción FUENTE 13001: TRANSF. SECTOR ELECTRICO VIGENCIA $42,796,032.00</t>
  </si>
  <si>
    <t>https://community.secop.gov.co/Public/Tendering/OpportunityDetail/Index?noticeUID=CO1.NTC.4096699&amp;isFromPublicArea=True&amp;isModal=False</t>
  </si>
  <si>
    <t>CD-165-CAM-2023</t>
  </si>
  <si>
    <t>PRESTACIÓN DE SERVICIOS DE APOYO A LA GESTIÓN DE LA CORPORACIÓN AUTÓNOMA REGIONAL DEL ALTO MAGDALENA (CAM), EN CALIDAD DE PASANTE DE GEOLOGÍA PARA APLICAR LOS CONOCIMIENTOS ADQUIRIDOS EN LA CARRERA EN EL ACOMPAÑAMIENTO ADMINISTRATIVO Y ASISTENCIA TÉCNICA PARA EJERCER SEGUIMIENTO A LICENCIAS Y PERMISOS AMBIENTALES Y EN ACTIVIDADES DE CONOCIMIENTO EN GESTIÓN DEL RIESGO EN JURISDICCIÓN DE LA CORPORACIÓN.EN JURISDICCIÓN DE LA CORPORACIÓN.</t>
  </si>
  <si>
    <t>SANTIAGO MARTINEZ LEIVA</t>
  </si>
  <si>
    <t>CL 20 # 41 - 63 de Neiva Huila</t>
  </si>
  <si>
    <t>GI132320132010310701832010262.3.2.02.02.008 Servicios prestados a las empresas y servicios de producción FUENTE 12002: OTROS R. PROPIOS SEGUM. LICENCIAS $1,004,000.00 // GI132320532050214908632050172.3.2.02.02.008 Servicios prestados a las empresas y servicios de producción FUENTE 11002: PREDIAL VIGENCIA MPIOS $6,464,796.00</t>
  </si>
  <si>
    <t>https://community.secop.gov.co/Public/Tendering/OpportunityDetail/Index?noticeUID=CO1.NTC.4122470&amp;isFromPublicArea=True&amp;isModal=False</t>
  </si>
  <si>
    <t>CD-166-CAM-2023</t>
  </si>
  <si>
    <t>CONTRATO DE PRESTACIÓN DE SERVICIOS PROFESIONALES PARA APOYAR A LA CORPORACIÓN AUTÓNOMA REGIONAL DEL ALTO MAGDALENA CAM EN LA SUPERVISIÓN DE LAS ACCIONES DE IMPLEMENTACIÓN DE LOS INSTRUMENTOS DE PLANIFICACIÓN POMCAS DEL PLAN DE ORDENACIÓN Y MANEJO DE LA CUENCA HIDROGRÁFICA DEL RÍO SUAZA</t>
  </si>
  <si>
    <t>CAMILO ALFONSO PERDOMO HOYOS</t>
  </si>
  <si>
    <t>CR 4 4 35 BRR EL CENTRO – SUAZA (H)</t>
  </si>
  <si>
    <t>GI132320332030113606832030472.3.2.02.02.008 Servicios prestados a las empresas y servicios de producción FUENTE 13001: TRANSF. SECTOR ELECTRICO VIGENCIA $49,363,026.00</t>
  </si>
  <si>
    <t>https://community.secop.gov.co/Public/Tendering/OpportunityDetail/Index?noticeUID=CO1.NTC.4097054&amp;isFromPublicArea=True&amp;isModal=False</t>
  </si>
  <si>
    <t>CD-167-CAM-2023</t>
  </si>
  <si>
    <t>PRESTACIÓN DE SERVICIOS PROFESIONALES A LA DIRECCIÓN TERRITORIAL SUR DE LA CORPORACIÓN AUTÓNOMA REGIONAL DEL ALTO MAGDALENA (CAM), EN EL REGISTRO DE INFORMACIÓN DE LAS LICENCIAS, PERMISOS, CONCESIONES E INFRACCIONES AMBIENTALES EN LOS APLICATIVOS DE AUTORIDAD AMBIENTAL, ADMINISTRADOS POR LA ENTIDAD Y/O ENTIDADES DE ORDEN NACIONAL (VITAL, RUIA, SIRH, SILAM Y CITA).</t>
  </si>
  <si>
    <t>ADRIANA CATHERINE LOSADA SUAZA</t>
  </si>
  <si>
    <t>RP DE LA PRIMERA VDA LA PORTADA de Pitalito Huila</t>
  </si>
  <si>
    <t>GI132320432040114508032040482.3.2.02.02.008 Servicios prestados a las empresas y servicios de producción FUENTE 18005: PREDIAL CARTERA $23,284,422.00 // GI132320432040114608132040552.3.2.02.02.008 Servicios prestados a las empresas y servicios de producción FUENTE 18005: PREDIAL CARTERA $15,522,948.00</t>
  </si>
  <si>
    <t>https://community.secop.gov.co/Public/Tendering/OpportunityDetail/Index?noticeUID=CO1.NTC.4097528&amp;isFromPublicArea=True&amp;isModal=False</t>
  </si>
  <si>
    <t>MC-002-CAM-2023</t>
  </si>
  <si>
    <t>PRESTAR SERVICIOS DE APOYO A LA DIRECCIÓN TERRITORIAL NORTE DE LA CAM, EN EL DESARROLLO DE ACTIVIDADES RELACIONADAS CON EL INDICADOR DE GESTIÓN DE OPTIMIZACIÓN Y SEGUIMIENTO DE LOS APLICATIVOS EN LÍNEA DE TRÁMITES AMBIENTALES (CITA, RUIA, SILAMC - VITAL), ASOCIADO A LOS PROCESOS SANCIONATORIOS AMBIENTALES Y EN LO QUE RESPECTA A LA GESTIÓN ADMINISTRATIVA Y DOCUMENTAL INTERNA</t>
  </si>
  <si>
    <t>YINA MARCELA BELTRAN DUCUARA</t>
  </si>
  <si>
    <t>CR 1 F 81 22 BRR PRADERAS DEL NORTE NEIVA</t>
  </si>
  <si>
    <t>GI132320432040114508032040482.3.2.02.02.008 Servicios prestados a las empresas y servicios de producción FUENTE 18005: PREDIAL CARTERA $20,955,980.00</t>
  </si>
  <si>
    <t>2023/07/04</t>
  </si>
  <si>
    <t>https://community.secop.gov.co/Public/Tendering/OpportunityDetail/Index?noticeUID=CO1.NTC.4043343&amp;isFromPublicArea=True&amp;isModal=False</t>
  </si>
  <si>
    <t>CD-169-CAM-2023</t>
  </si>
  <si>
    <t>CONTRATAR LA PRESTACIÓN DE SERVICIOS PARA APOYO A LA SUBDIRECCIÓN ADMINISTRATIVA Y FINANCIERA DE LA CORPORACIÓN, EN LA ATENCIÓN Y RESOLUCIÓN DE RECLAMACIONES QUE PRESENTEN LOS USUARIOS DE TASA POR USO DE AGUA (TUA) Y TASA RETRIBUTIVA (TR); E IGUALMENTE, EN EL ESTUDIO Y VERIFICACIÓN DEL CUMPLIMIENTO DE LOS REQUISITOS ESENCIALES DE LOS TÍTULOS EJECUTIVOS TALES COMO MULTAS Y RESOLUCIONES DE SEGUIMIENTO DE LICENCIA Y/O PERMISO, Y EN LAS DEMÁS ACTUACIONES QUE SE REQUIERAN RELACIONADAS CON EL PROCESO DE GESTIÓN DE RECAUDO DE CARTERA.</t>
  </si>
  <si>
    <t>LAURA SOFIA OCAMPO VARGAS</t>
  </si>
  <si>
    <t>CL 6 C 26 - 13 Neiva (Huila)</t>
  </si>
  <si>
    <t>GA2.1.2.02.02.008 Servicios prestados a las empresas y servicios de producción FUENTE 11001: PREDIAL VIGENCIA NEIVA $18,032,242.00</t>
  </si>
  <si>
    <t>https://community.secop.gov.co/Public/Tendering/OpportunityDetail/Index?noticeUID=CO1.NTC.4108694&amp;isFromPublicArea=True&amp;isModal=False</t>
  </si>
  <si>
    <t>CD-170-CAM-2023</t>
  </si>
  <si>
    <t>PRESTACIÓN DE SERVICIOS PROFESIONALES ESPECIALIZADOS PARA EL APOYO EN LA FORMULACIÓN, ANÁLISIS, ESTRUCTURACIÓN, CARGUE Y SEGUIMIENTO DE PROYECTOS DE INVERSIÓN PRESENTADOS POR LA SUBDIRECCIÓN DE PLANEACIÓN Y ORDENAMIENTO TERRITORIAL.</t>
  </si>
  <si>
    <t>3 M SIN SUPERAR LA PRESENTE VIGENCIA FISCAL</t>
  </si>
  <si>
    <t>SANTIAGO ANGEL BOTERO</t>
  </si>
  <si>
    <t>CL 57 A 20 B 31 DE NEIVA (H)</t>
  </si>
  <si>
    <t>GI132329932990115710532990602.3.2.02.02.008 Servicios prestados a las empresas y servicios de producción FUENTE 11001: PREDIAL VIGENCIA NEIVA $20,240,640.00</t>
  </si>
  <si>
    <t>2023/06/07</t>
  </si>
  <si>
    <t>https://community.secop.gov.co/Public/Tendering/OpportunityDetail/Index?noticeUID=CO1.NTC.4108533&amp;isFromPublicArea=True&amp;isModal=False</t>
  </si>
  <si>
    <t>CD-193-CAM-2023</t>
  </si>
  <si>
    <t>PRESTACIÓN DE SERVICIOS DE APOYO A LA GESTIÓN DE LA SECRETARÍA GENERAL DE LA CORPORACIÓN AUTÓNOMA REGIONAL DEL ALTO MAGDALENA, PARA APLICAR Y AMPLIAR LOS CONOCIMIENTOS TEÓRICOS/JURÍDICOS, ADQUIRIDOS EN EL TRANSCURSO DE LA CARRERA PROFESIONAL DE DERECHO, PARA APOYAR LA GESTION DEL COBRO PERSUASIVO Y/O COACTIVO DE LA CARTERA DE LA CORPORACION AUTONOMA REGIONAL- CAM Y DEMAS TAREAS QUE SE REQUIERAN EN OTRAS ÁREAS O PROCEDIMIENTOS ADMINISTRATIVOS QUE ADELANTE LA SECRETARÍA GENERAL.</t>
  </si>
  <si>
    <t>DAYAN SOFIA RAMIREZ TORRES</t>
  </si>
  <si>
    <t>Cra 8No. 11b - 04E de La Plata Huila</t>
  </si>
  <si>
    <t>GI132320132010310902032010252.3.2.02.02.008 Servicios prestados a las empresas y servicios de producción FUENTE 13001: TRANSF. SECTOR ELECTRICO VIGENCIA $5,020,000.00 // GI132320332030214207632030452.3.2.02.02.008 Servicios prestados a las empresas y servicios de producción FUENTE 13001: TRANSF. SECTOR ELECTRICO VIGENCIA $5,675,371.00 // GI132320532050214908632050172.3.2.02.02.008 Servicios prestados a las empresas y servicios de producción FUENTE 11002: PREDIAL VIGENCIA MPIOS $28,112,000.00</t>
  </si>
  <si>
    <t xml:space="preserve">https://community.secop.gov.co/Public/Tendering/OpportunityDetail/Index?noticeUID=CO1.NTC.4138828&amp;isFromPublicArea=True&amp;isModal=False
</t>
  </si>
  <si>
    <t>CD-172-CAM-2023</t>
  </si>
  <si>
    <t>MARGARITA LUCIA POLANCO GOMEZ</t>
  </si>
  <si>
    <t>CR 1 A 17 26 BRR VILLA CAFE de Pitalito Huila</t>
  </si>
  <si>
    <t>https://community.secop.gov.co/Public/Tendering/OpportunityDetail/Index?noticeUID=CO1.NTC.4110476&amp;isFromPublicArea=True&amp;isModal=False</t>
  </si>
  <si>
    <t>CD-171-CAM-2023</t>
  </si>
  <si>
    <t>ANGIE NATALIA PÉREZ AYALA</t>
  </si>
  <si>
    <t xml:space="preserve"> Calle 55# 1-16 de Neiva Huila</t>
  </si>
  <si>
    <t>https://community.secop.gov.co/Public/Tendering/OpportunityDetail/Index?noticeUID=CO1.NTC.4110065&amp;isFromPublicArea=True&amp;isModal=False</t>
  </si>
  <si>
    <t>CD-174-CAM-2023</t>
  </si>
  <si>
    <t>PRESTACIÓN DE SERVICIOS PROFESIONALES PARA BRINDAR APOYO, ORIENTAR Y ACOMPAÑAR LOS PROCESOS PARTICIPATIVOS DE CARACTERIZACIÓN ORNITOLÓGICA EN ÁREAS ESTRATÉGICAS DEL DEPARTAMENTO DEL HUILA.</t>
  </si>
  <si>
    <t>10 M SIN EXCEDER EL 30/12/2023</t>
  </si>
  <si>
    <t>JHONY SEBASTIAN BETANCOURTH TORO</t>
  </si>
  <si>
    <t xml:space="preserve"> Calle 9 No 16-61 Neiva (Huila)</t>
  </si>
  <si>
    <t>GI132320232020111903632020042.3.2.02.02.008 Servicios prestados a las empresas y servicios de producción FUENTE 13001: TRANSF. SECTOR ELECTRICO VIGENCIA$49,363,025.00</t>
  </si>
  <si>
    <t>https://community.secop.gov.co/Public/Tendering/OpportunityDetail/Index?noticeUID=CO1.NTC.4111742&amp;isFromPublicArea=True&amp;isModal=False</t>
  </si>
  <si>
    <t>CD-173-CAM-2023</t>
  </si>
  <si>
    <t>CONTRATO DE PRESTACIÓN DE SERVICIOS PROFESIONALES PARA EL ACOMPAÑAMIENTO COMUNITARIO Y LA ARTICULACIÓN DE ACCIONES REALIZADAS POR LA CORPORACION AUTONOMA REGIONAL DEL ALTO MAGDALENA – CAM, EN EL MARCO DEL PLAN DE MANEJO AMBIENTAL - PMA DEL DISTRITO REGIONAL DE MANEJO INTEGRADO – DRMI SERRANÍA DE MINAS Y, EN SU ZONA DE AMORTIGUACIÓN.</t>
  </si>
  <si>
    <t>10 M HASTA EL 30/12/2023</t>
  </si>
  <si>
    <t>CLAUDIA JANETH MOSQUERA GRAJALES</t>
  </si>
  <si>
    <t>Carrera 1 NO. 60-79</t>
  </si>
  <si>
    <t>GI132320232020112304132020082.3.2.02.02.008 Servicios prestados a las empresas y servicios de producción FUENTE 13001: TRANSF. SECTOR ELECTRICO VIGENCIA $50,200,000.00</t>
  </si>
  <si>
    <t>https://community.secop.gov.co/Public/Tendering/OpportunityDetail/Index?noticeUID=CO1.NTC.4110723&amp;isFromPublicArea=True&amp;isModal=False</t>
  </si>
  <si>
    <t>CD-175-CAM-2023</t>
  </si>
  <si>
    <t>CONTRATO DE PRESTACIÓN DE SERVICIOS PROFESIONALES PARA EL ACOMPAÑAMIENTO COMUNITARIO Y LA ARTICULACIÓN DE ACCIONES REALIZADAS POR LA CORPORACION AUTONOMA REGIONAL DEL ALTO MAGDALENA – CAM, EN EL MARCO DE LOS PLANES DE MANEJO AMBIENTAL - PMA DE LOS PARQUES NATURALES REGIONALES EL DORADO Y SERRANÍA DE MINAS Y, EN SU ZONA DE AMORTIGUACIÓN.</t>
  </si>
  <si>
    <t>WILMER VALENZUELA MOLINA</t>
  </si>
  <si>
    <t>VDA La Esperanza Finca Buena Vista</t>
  </si>
  <si>
    <t>https://community.secop.gov.co/Public/Tendering/OpportunityDetail/Index?noticeUID=CO1.NTC.4111537&amp;isFromPublicArea=True&amp;isModal=False</t>
  </si>
  <si>
    <t>CD-183-CAM-2023</t>
  </si>
  <si>
    <t>PRESTACIÓN DE SERVICIOS DE APOYO A LA CORPORACIÓN AUTÓNOMA REGIONAL DEL ALTO MAGDALENA (CAM), EN CALIDAD DE PASANTE DE INGENIERÍA CIVIL, PARA APLICAR LOS CONOCIMIENTOS ADQUIRIDOS EN LA CARRERA, DESARROLLANDO ACTIVIDADES DE ACOMPAÑAMIENTO ADMINISTRATIVO Y ASISTENCIAL EN EL SEGUIMIENTO DE OBRAS HIDRÁULICAS PARA LOS USOS DEL RECURSO HÍDRICO SUPERFICIAL Y DE GESTION DEL RIESGO EN JURISDICCIÓN DE LA CORPORACIÓN.</t>
  </si>
  <si>
    <t>ANDRES MAURICIO VARGAS GALINDO</t>
  </si>
  <si>
    <t>Calle 20A No 44ª-15 Neiva (Huila)</t>
  </si>
  <si>
    <t xml:space="preserve">GI132320132010310701832010262.3.2.02.02.008 Servicios prestados a las empresas y servicios de producción FUENTE 11001: PREDIAL VIGENCIA NEIVA $1,004,000.00 // GI132320332030214207632030452.3.2.02.02.008 Servicios prestados a las empresas y servicios de producción FUENTE 13001: TRANSF. SECTOR ELECTRICO VIGENCIA $3,012,000.00// GI132320532050214908632050172.3.2.02.02.008 Servicios prestados a las empresas y servicios de producción FUENTE 11002: PREDIAL VIGENCIA MPIOS $3,452,796.00
</t>
  </si>
  <si>
    <t>https://community.secop.gov.co/Public/Tendering/OpportunityDetail/Index?noticeUID=CO1.NTC.4112316&amp;isFromPublicArea=True&amp;isModal=False</t>
  </si>
  <si>
    <t>CD-182-CAM-2023</t>
  </si>
  <si>
    <t>PRESTACIÓN DE SERVICIOS COMO PROFESIONAL DE GEOLOGÍA PARA EL DESARROLLO DE ACTIVIDADES DE ASISTENCIA TÉCNICA Y ASESORÍA EN EL CONOCIMIENTO DEL RIESGO DE DESASTRE POR AMENAZAS NATURALES Y/O ANTRÓPICAS, EN JURISDICCIÓN DE LA CAM</t>
  </si>
  <si>
    <t>10 M SIN SUPERAR 30/12/2023</t>
  </si>
  <si>
    <t>DANIEL JOSÉ ORTIZ ABAUAT</t>
  </si>
  <si>
    <t>CL 8 48 40 de Neiva Huila</t>
  </si>
  <si>
    <t>GI132320532050214908632050172.3.2.02.02.008 Servicios prestados a las empresas y servicios de producciónFUENTE 11002: PREDIAL VIGENCIA MPIOS $38,807,371.00</t>
  </si>
  <si>
    <t>https://community.secop.gov.co/Public/Tendering/OpportunityDetail/Index?noticeUID=CO1.NTC.4111962&amp;isFromPublicArea=True&amp;isModal=False</t>
  </si>
  <si>
    <t>CD-180-CAM-2023</t>
  </si>
  <si>
    <t>CONTRATO DE PRESTACIÓN DE SERVICIOS PROFESIONALES PARA EL ACOMPAÑAMIENTO COMUNITARIO Y LA ARTICULACIÓN DE ACCIONES REALIZADAS POR LA CORPORACIÓN AUTÓNOMA REGIONAL DEL ALTO MAGDALENA – CAM, EN EL MARCO DEL PLAN DE MANEJO AMBIENTAL - PMA DEL DISTRITO REGIONAL DE MANEJO INTEGRADO CERRO BANDERAS OJO BLANCO Y, EN SU ZONA DE AMORTIGUACIÓN.</t>
  </si>
  <si>
    <t>CESAR AUGUSTO HERNANDEZ SOTO</t>
  </si>
  <si>
    <t>BRR Briceño Santa María</t>
  </si>
  <si>
    <t>https://community.secop.gov.co/Public/Tendering/OpportunityDetail/Index?noticeUID=CO1.NTC.4111468&amp;isFromPublicArea=True&amp;isModal=False</t>
  </si>
  <si>
    <t>CD-181-CAM-2023</t>
  </si>
  <si>
    <t>CONTRATO DE PRESTACIÓN DE SERVICIOS PROFESIONALES PARA EL ACOMPAÑAMIENTO COMUNITARIO Y LA ARTICULACIÓN DE ACCIONES REALIZADAS POR LA CORPORACIÓN AUTÓNOMA REGIONAL DEL ALTO MAGDALENA – CAM, EN EL MARCO DEL PLAN DE MANEJO AMBIENTAL - PMA DEL PARQUE NATURAL REGIONAL – PNR SIBERIA CEIBAS Y, EN SU ZONA DE AMORTIGUACIÓN.</t>
  </si>
  <si>
    <t>CRIS FALLA MARINES</t>
  </si>
  <si>
    <t>Dirección: Calle 49 No 24-39 Neiva (Huila)</t>
  </si>
  <si>
    <t>https://community.secop.gov.co/Public/Tendering/OpportunityDetail/Index?noticeUID=CO1.NTC.4111379&amp;isFromPublicArea=True&amp;isModal=False</t>
  </si>
  <si>
    <t>CD-184-CAM-2023</t>
  </si>
  <si>
    <t xml:space="preserve">PRESTAR SUS SERVICIOS PROFESIONALES A LA DIRECCIÓN TERRITORIAL OCCIDENTE DE LA CORPORACIÓN AUTÓNOMA REGIONAL DEL ALTO MAGDALENA – CAM, EN EL MARCO DEL PROYECTO “CONTROL, SEGUIMIENTO Y MONITOREO AL USO Y MANEJO DE LOS RECURSOS DE LA OFERTA NATURAL”, ATENDIENDO INFRACCIONES Y/O AFECTACIONES A LOS RECURSOS NATURALES RENOVABLES MEDIANTE ACCIONES DE CONTROL Y VIGILANCIA AMBIENTAL. </t>
  </si>
  <si>
    <t>10 M SIN EXCEDER 31/12/2023</t>
  </si>
  <si>
    <t>LINDA VANESSA DIAZ TRIANA</t>
  </si>
  <si>
    <t>CL 2 #5-23 de La Plata Huila</t>
  </si>
  <si>
    <t>GI132320232020212705032020072.3.2.02.02.008 Servicios prestados a las empresas y servicios de producción FUENTE 11002: PREDIAL VIGENCIA MPIOS $35,715,051.00 // GI132320232020212705032020072.3.2.02.02.008 Servicios prestados a las empresas y servicios de producción FUENTE 13001: TRANSF. SECTOR ELECTRICO VIGENCIA $3,092,320.00</t>
  </si>
  <si>
    <t>https://community.secop.gov.co/Public/Tendering/OpportunityDetail/Index?noticeUID=CO1.NTC.4112839&amp;isFromPublicArea=True&amp;isModal=False</t>
  </si>
  <si>
    <t>CD-177-CAM-2023</t>
  </si>
  <si>
    <t>PRESTACIÓN DE SERVICIOS PROFESIONALES COMO ECONOMISTA PARA LA DIRECCIÓN TERRITORIAL OCCIDENTE DE LA CAM, EN EL APOYO AL CUMPLIMIENTO DEL INDICADOR DEL ÍNDICE DE DESEMPEÑO INSTITUCIONAL – IEDI EN LA CONSOLIDACIÓN, FORTALECIMIENTO Y ACTUALIZACIÓN DE BASE DE DATOS Y APOYO EN ANALISIS SOBRE DETERMINANTES DE INFRACCIONES AMBIENTALES REGISTRADAS EN EL SISTEMA DE INFORMACIÓN PARA LA GESTIÓN DE TRAMITES AMBIENTALES – SILAMC – VITAL.</t>
  </si>
  <si>
    <t>CRISTIAN JOSÉ ARIAS BARRERA</t>
  </si>
  <si>
    <t xml:space="preserve"> CL 22 A SUR 32 56 AP 302 TO 13 de Neiva Huila</t>
  </si>
  <si>
    <t xml:space="preserve">GI132320432040114508032040482.3.2.02.02.008 Servicios prestados a las empresas y servicios de producción FUENTE 18005: PREDIAL CARTERA $23,284,424.00 // GI132320432040114608132040552.3.2.02.02.008 Servicios prestados a las empresas y servicios de producción FUENTE 18005: PREDIAL CARTERA $15,522,948.00
</t>
  </si>
  <si>
    <t>https://community.secop.gov.co/Public/Tendering/OpportunityDetail/Index?noticeUID=CO1.NTC.4117549&amp;isFromPublicArea=True&amp;isModal=False</t>
  </si>
  <si>
    <t>CD-176-CAM-2023</t>
  </si>
  <si>
    <t>CONTRATO DE PRESTACIÓN DE SERVICIOS PROFESIONALES BRINDANDO APOYO A LA SUPERVISIÓN EN EL SEGUIMIENTO Y ACOMPAÑAMIENTO A LAS ACCIONES DE IMPLEMENTACIÓN DE LOS INSTRUMENTOS DE PLANIFICACIÓN DEL PLAN DE ORDENACIÓN Y MANEJO DE LA CUENCA HIDROGRÁFICA DEL POMCA RÍO SUAZA, VIGENCIA 2023</t>
  </si>
  <si>
    <t>9 M SIN EXCEDER 30/12/2023</t>
  </si>
  <si>
    <t>JOSEPH RUBEN ESPITIA MEDINA</t>
  </si>
  <si>
    <t>CL 26 A 44 59 Neiva (Huila)</t>
  </si>
  <si>
    <t>GI132320332030113606832030472.3.2.02.02.008 Servicios prestados a las empresas y servicios de producción FUENTE 13001: TRANSF. SECTOR ELECTRICO VIGENCIA $31,790,058.00</t>
  </si>
  <si>
    <t>2023/12/07</t>
  </si>
  <si>
    <t>https://community.secop.gov.co/Public/Tendering/OpportunityDetail/Index?noticeUID=CO1.NTC.4115765&amp;isFromPublicArea=True&amp;isModal=False</t>
  </si>
  <si>
    <t>CD-178-CAM-2023</t>
  </si>
  <si>
    <t xml:space="preserve"> CONTRATO DE PRESTACIÓN DE SERVICIOS PROFESIONALES PARA EL ACOMPAÑAMIENTO COMUNITARIO Y LA ARTICULACIÓN DE ACCIONES REALIZADAS POR LA CORPORACIÓN AUTÓNOMA REGIONAL DEL ALTO MAGDALENA – CAM, EN EL MARCO DEL PLAN DE MANEJO AMBIENTAL - PMA DEL PARQUE NATURAL REGIONAL – PNR CERRO PÁRAMO MIRAFLORES “RIGOBERTO URRIAGO” Y, EN SU ZONA DE AMORTIGUACIÓN.</t>
  </si>
  <si>
    <t>OSCAR JAVIER CASTILLO ALARCON</t>
  </si>
  <si>
    <t xml:space="preserve"> Calle 2 No 7-73 Rivera (Huila)</t>
  </si>
  <si>
    <t>GI132320232020112304032020082.3.2.02.02.008 Servicios prestados a las empresas y servicios de producción FUENTE 13001: TRANSF. SECTOR ELECTRICO VIGENCIA $50,200,000.00</t>
  </si>
  <si>
    <t>https://community.secop.gov.co/Public/Tendering/OpportunityDetail/Index?noticeUID=CO1.NTC.4117314&amp;isFromPublicArea=True&amp;isModal=False</t>
  </si>
  <si>
    <t>CD-190-CAM-2023</t>
  </si>
  <si>
    <t>CONTRATO DE PRESTACIÓN DE SERVICIOS PROFESIONALES PARA EL ACOMPAÑAMIENTO COMUNITARIO Y LA ARTICULACIÓN DE ACCIONES REALIZADAS POR LA CORPORACIÓN AUTÓNOMA REGIONAL DEL ALTO MAGDALENA – CAM, EN EL MARCO DEL PLAN DE MANEJO AMBIENTAL - PMA DEL DISTRITO REGIONAL DE MANEJO INTEGRADO – DRMI LA TATACOA Y, EN SU ZONA DE AMORTIGUACIÓN.</t>
  </si>
  <si>
    <t>JENNY FERNANDA RAMIREZ ALARCON</t>
  </si>
  <si>
    <t>CALLE 5 No 24 - 48 NEIVA</t>
  </si>
  <si>
    <t>https://community.secop.gov.co/Public/Tendering/OpportunityDetail/Index?noticeUID=CO1.NTC.4138139&amp;isFromPublicArea=True&amp;isModal=False</t>
  </si>
  <si>
    <t>CD-186-CAM-2023</t>
  </si>
  <si>
    <t>PRESTACIÓN DE SERVICIOS DE APOYO A LA GESTIÓN DE LA SECRETARÍA GENERAL DE LA CORPORACIÓN AUTÓNOMA REGIONAL DEL ALTO MAGDALENA, PARA APLICAR Y AMPLIAR LOS CONOCIMIENTOS TEÓRICOS/JURÍDICOS, ADQUIRIDOS EN EL TRANSCURSO DE LA CARRERA PROFESIONAL DE DERECHO, PARA APOYAR LA GESTIÓN DEL COBRO PERSUASIVO Y/O COACTIVO DE LA CARTERA DE LA CORPORACIÓN AUTÓNOMA REGIONAL- CAM Y DEMAS TAREAS QUE SE REQUIERAN EN OTRAS ÁREAS O PROCEDIMIENTOS ADMINISTRATIVOS QUE ADELANTE LA SECRETARÍA GENERAL.</t>
  </si>
  <si>
    <t>LAURA FERNANDA PIMENTEL CORTES</t>
  </si>
  <si>
    <t>CALLE 1G # 9-37 NEIVA</t>
  </si>
  <si>
    <t>https://community.secop.gov.co/Public/Tendering/OpportunityDetail/Index?noticeUID=CO1.NTC.4138113&amp;isFromPublicArea=True&amp;isModal=False</t>
  </si>
  <si>
    <t>CD-185-CAM-2023</t>
  </si>
  <si>
    <t>CONTRATO DE PRESTACIÓN DE SERVICIOS PROFESIONALES PARA EL ACOMPAÑAMIENTO COMUNITARIO Y LA ARTICULACIÓN DE ACCIONES REALIZADAS POR LA CORPORACIÓN AUTÓNOMA REGIONAL DEL ALTO MAGDALENA – CAM, EN EL MARCO DEL PLAN DE MANEJO AMBIENTAL - PMA DEL PARQUE NATURAL REGIONAL CORREDOR BIOLÓGICO GUACHAROS PURACÉ PNR CBGP Y, EN SU ZONA DE AMORTIGUACIÓN.</t>
  </si>
  <si>
    <t>LLYSEL SUAREZ COLLAZOS</t>
  </si>
  <si>
    <t xml:space="preserve">CL 7 # 1a – 50 Neiva. </t>
  </si>
  <si>
    <t>https://community.secop.gov.co/Public/Tendering/OpportunityDetail/Index?noticeUID=CO1.NTC.4133327&amp;isFromPublicArea=True&amp;isModal=False</t>
  </si>
  <si>
    <t>MC-004-CAM-2023</t>
  </si>
  <si>
    <t>PRESTAR APOYO A LA DIRECCION TERRITORIAL OCCIDENTE EN LA ORGANIZACIÓN DE LOS EXPEDIENTES DE LA ATENCIÓN DE LAS SOLICITUDES DE LICENCIAS, CONCESIONES, PERMISOS E INFRACCIONES AMBIENTALES Y APLICAR LOS PROCESOS TECNICOS ARCHIVISTICOS DEL ARCHIVO DE GESTION DE LA DEPENDENCIA.</t>
  </si>
  <si>
    <t>RUBIELA CALDERON LUNA</t>
  </si>
  <si>
    <t>CALLE 5 SUR # 6A-17E PLATA (H)</t>
  </si>
  <si>
    <t>GI132320432040114508032040482.3.2.02.02.008 Servicios prestados a las empresas y servicios de producción FUENTE 18005: PREDIAL CARTERA $7,794,364.00 // GI132329932990116011032990522.3.2.02.02.008 Servicios prestados a las empresas y servicios de producción FUENTE 18005: PREDIAL CARTERA $11,883,396.00</t>
  </si>
  <si>
    <t>https://community.secop.gov.co/Public/Tendering/OpportunityDetail/Index?noticeUID=CO1.NTC.4080813&amp;isFromPublicArea=True&amp;isModal=False</t>
  </si>
  <si>
    <t>CD-187-CAM-2023</t>
  </si>
  <si>
    <t>PRESTACIÓN DE SERVICIOS PROFESIONALES PARA LA REPRESENTACIÓN JUDICIAL DE LA CORPORACIÓN, EN LOS PROCESOS PENALES Y ACCIONES DE TUTELA EN QUE LA ENTIDAD DEBA INTERVENIR; Y DEMÁS ACTUACIONES REQUERIDAS.</t>
  </si>
  <si>
    <t>10 M SIN SUPERAR LA PRESENTE VIGENCIA FISCAL</t>
  </si>
  <si>
    <t>EVERT PERALTA ARDILA</t>
  </si>
  <si>
    <t>CALLE 7 7 OFICINA 801 NEIVA (H)</t>
  </si>
  <si>
    <t>GA2.1.2.02.02.008 Servicios prestados a las empresas y servicios de producción FUENTE 13001: TRANSF. SECTOR ELECTRICO VIGENCIA $71,685,600.00</t>
  </si>
  <si>
    <t>https://community.secop.gov.co/Public/Tendering/OpportunityDetail/Index?noticeUID=CO1.NTC.4133751&amp;isFromPublicArea=True&amp;isModal=False</t>
  </si>
  <si>
    <t>CD-188-CAM-2023</t>
  </si>
  <si>
    <t>PRESTACIÓN DE SERVICIOS PROFESIONALES PARA LA REPRESENTACIÓN JUDICIAL Y EXTRAJUDICIAL DE LA CORPORACIÓN, EN LOS PROCESOS CON EXCEPCIÓN DE LOS PENALES Y ACCIONES DE TUTELA, EN QUE LA ENTIDAD DEBA INTERVENIR, EN FORMA ACTIVA, PASIVA O COMO VEEDORA, AL IGUAL QUE EN LAS CONCILIACIONES PREJUDICIALES, POR ASUNTOS PROPIOS DE SUS FUNCIONES; Y DEMÁS ACTUACIONES REQUERIDAS</t>
  </si>
  <si>
    <t>JONATHAN LEONARDO ESCOBAR PERDOMO</t>
  </si>
  <si>
    <t>CALLE 71 25 06 BARRIO TERRAZAS DE ALGARROBO NEIVA (H)</t>
  </si>
  <si>
    <t>GA2.1.2.02.02.008 Servicios prestados a las empresas y servicios de producción FUENTE 13001: TRANSF. SECTOR ELECTRICO VIGENCIA $120,480,000.00</t>
  </si>
  <si>
    <t>https://community.secop.gov.co/Public/Tendering/OpportunityDetail/Index?noticeUID=CO1.NTC.4134509&amp;isFromPublicArea=True&amp;isModal=False</t>
  </si>
  <si>
    <t>CD-189-CAM-2023</t>
  </si>
  <si>
    <t>0194</t>
  </si>
  <si>
    <t>PRESTAR SUS SERVICIOS PROFESIONALES A LA DIRECCIÓN TERRITORIAL SUR DE LA CORPORACIÓN AUTÓNOMA REGIONAL DEL ALTO MAGDALENA – CAM, EN EL MARCO DEL PROYECTO “CONTROL, SEGUIMIENTO Y MONITOREO AL USO Y MANEJO DE LOS RECURSOS DE LA OFERTA NATURAL”, ATENDIENDO INFRACCIONES Y/O AFECTACIONES A LOS RECURSOS NATURALES RENOVABLES MEDIANTE ACCIONES DE CONTROL Y VIGILANCIA AMBIENTAL.</t>
  </si>
  <si>
    <t>CAMILO ANDRES CRUZ OSPINA</t>
  </si>
  <si>
    <t>calle 10 # 5E-65 Barrio Cambulos Pitalito (H)</t>
  </si>
  <si>
    <t xml:space="preserve">GI132320232020212705032020072.3.2.02.02.008 Servicios prestados a las empresas y servicios de producción FUENTE 13001: TRANSF. SECTOR ELECTRICO VIGENCIA $28,626,810 // GI132320232020212705032020072.3.2.02.02.008 Servicios prestados a las empresas y servicios de producción FUENTE 18005: PREDIAL CARTERA $10,180,561.00
</t>
  </si>
  <si>
    <t>https://community.secop.gov.co/Public/Tendering/OpportunityDetail/Index?noticeUID=CO1.NTC.4137179&amp;isFromPublicArea=True&amp;isModal=False</t>
  </si>
  <si>
    <t>CD-191-CAM-2023</t>
  </si>
  <si>
    <t>PRESTACIÓN DE SERVICIOS PROFESIONALES PARA FORTALECER LOS PROCESOS DE EVALUACIÓN Y SEGUIMIENTO A LAS SOLICITUDES DE LICENCIAS, PERMISOS, CONCESIONES Y AUTORIZACIONES AMBIENTALES QUE INGRESAN A LA CORPORACIÓN AUTÓNOMA REGIONAL DEL ALTO MAGDALENA – CAM, DESDE EL CENTRO DE ATENCIÓN AL CIUDADANO Y LA VENTANILLA INTEGRAL DE TRAMITES AMBIENTALES EN LÍNEA - VITAL.</t>
  </si>
  <si>
    <t>CAMILO ANDRES FIERRO SILVA</t>
  </si>
  <si>
    <t>Calle 26 A No. 44 - 59 conjunto los Cedros Apto 802 Torre D NEIVA</t>
  </si>
  <si>
    <t>GI132320132010310902032010252.3.2.02.02.008 Servicios prestados a las empresas y servicios de producción FUENTE 13001: TRANSF. SECTOR ELECTRICO VIGENCIA $20,431,400.00 // GI132320332030214207632030452.3.2.02.02.008 Servicios prestados a las empresas y servicios de producción FUENTE 13001: TRANSF. SECTOR ELECTRICO VIGENCIA $ 24,547,800.00</t>
  </si>
  <si>
    <t>https://community.secop.gov.co/Public/Tendering/OpportunityDetail/Index?noticeUID=CO1.NTC.4138258&amp;isFromPublicArea=True&amp;isModal=False</t>
  </si>
  <si>
    <t>CD-192-CAM-2023</t>
  </si>
  <si>
    <t>0196</t>
  </si>
  <si>
    <t>PRESTACIÓN DE SERVICIOS PROFESIONALES CÓMO GEÓLOGO A LA CORPORACIÓN AUTÓNOMA REGIONAL DEL ALTO MAGDALENA – CAM, EN ACTIVIDADES DE SEGUIMIENTO Y EVALUACIÓN EN LA IMPLEMENTACIÓN DEL PLAN DE MANEJO AMBIENTAL DE ACUÍFEROS – PMAA Y A LAS SOLICITUDES DE LICENCIAS MINERAS, PERMISOS DE CONCESIÓN, PROSPECCIÓN Y EXPLORACIÓN DE AGUAS SUBTERRÁNEAS, Y ASISTENCIA TÉCNICA EN LA GESTIÓN DEL RIESGO DE DESASTRES NATURALES EN EL DEPARTAMENTO DEL HUILA</t>
  </si>
  <si>
    <t>SERGIO FABIAN CASAS CABRERA</t>
  </si>
  <si>
    <t>Calle 64 No. 5B - 36 NEIVA (h)</t>
  </si>
  <si>
    <t>GI132320132010310902032010252.3.2.02.02.008; FUENTE 13001; Servicios prestados a las empresas y servicios de producción; FUENTE: TRANSF. SECTOR ELÉCTRICO VIGENCIA; VALOR $5,020,000.00 // GI132320332030214207632030452.3.2.02.02.008; FUENTE 13001; Servicios prestados a las empresas y servicios de producción; FUENTE: TRANSF.SECTOR ELÉCTRICO VIGENCIA; VALOR $5,675,371.00 // GI132320532050214908632050172.3.2.02.02.008; FUENTE 11002; NOMBRE Servicios prestados a las empresas y servicios de producción; FUENTE: PREDIAL VIGENCIA MPIOS; VALOR $28,112,000.00</t>
  </si>
  <si>
    <t>https://community.secop.gov.co/Public/Tendering/OpportunityDetail/Index?noticeUID=CO1.NTC.4143526&amp;isFromPublicArea=True&amp;isModal=False</t>
  </si>
  <si>
    <t>CD-194-CAM-2023</t>
  </si>
  <si>
    <t>PRESTACIÓN DE SERVICIOS A LA GESTIÓN DE LA CORPORACIÓN AUTÓNOMA REGIONAL DEL ALTO MAGDALENA – CAM, COMO PASANTE EN INGENIERÍA CIVIL EN EL APOYO TÉCNICO REQUERIDO PARA LA IMPLEMENTACIÓN DE LOS PROGRAMAS DEL PLAN DE ORDENACIÓN Y MANEJO DE LA CUENCA HIDROGRÁFICA DEL RÍO LORO, RÍO LAS CEIBAS Y OTROS DIRECTOS AL MAGDALENA.</t>
  </si>
  <si>
    <t>6 M SIN SUPERAR LAPRESENTE VIGENCIA</t>
  </si>
  <si>
    <t>LAURA PAOLA EMBUS PASTRANA</t>
  </si>
  <si>
    <t xml:space="preserve"> Calle 70A No 25-101 Neiva (Huila)</t>
  </si>
  <si>
    <t>CERT.  ENCARGO FIDUCIARIO CAM – PLAN DE ORDENAMIENTO Y MANEJO DE LA CUENCA HIDROGRAFICA DEL RÍO LAS CEIBAS EN EL MUNICIPIO DE NEIVA –FIDUCIARIA POPULAR S.A, con recursos disponibles por $9.638.400 M/CTE, incluido 4 X mil.</t>
  </si>
  <si>
    <t>Cuenta Rentar 250-390-11504-9 Encargo Fiduciario #052 -07 Fiduciaria Popular $9.638.400</t>
  </si>
  <si>
    <t>https://community.secop.gov.co/Public/Tendering/OpportunityDetail/Index?noticeUID=CO1.NTC.4143494&amp;isFromPublicArea=True&amp;isModal=False</t>
  </si>
  <si>
    <t>MC-003-CAM-2023</t>
  </si>
  <si>
    <t>COMPRAVENTA</t>
  </si>
  <si>
    <t xml:space="preserve">COMPRAVENTA DE MATERIAL VEGETAL PALMAS (ARECA) PARA ADELANTAR UNA JORNADA DE EDUCACIÓN AMBIENTAL EN EL MARCO DEL DOMINGO DE RAMOS EN EL DEPARTAMENTO DEL HUILA, JURISDICCIÓN DE LA DE LA CORPORACIÓN AUTÓNOMA REGIONAL DEL ALTO MAGDALENACAM. </t>
  </si>
  <si>
    <t>A partir de la firma del acta de inicio sin exceder 31/03/2023</t>
  </si>
  <si>
    <t>SERVICIOS AMBIENTALES SAN MARCOS SAS / R.L.r Nery Alberto Cendales Romero</t>
  </si>
  <si>
    <t>900505025-7</t>
  </si>
  <si>
    <t>Calle 10 No. 2 ESTE - 40 T2 Apto 104 Chía Cundinamarca</t>
  </si>
  <si>
    <t>GI132320832080115509932080062.3.2.02.01.000 Agricultura, silvicultura y productos de la pesca FUENTE 11001: PREDIAL VIGENCIA NEIVA $28,499,544.00</t>
  </si>
  <si>
    <t>https://community.secop.gov.co/Public/Tendering/OpportunityDetail/Index?noticeUID=CO1.NTC.4080054&amp;isFromPublicArea=True&amp;isModal=False</t>
  </si>
  <si>
    <t>CD-195-CAM-2023</t>
  </si>
  <si>
    <t>CONTRATO DE PRESTACIÓN DE SERVICIOS PROFESIONALES PARA EL ACOMPAÑAMIENTO COMUNITARIO Y LA ARTICULACIÓN DE ACCIONES REALIZADAS POR LA CORPORACIÓN AUTÓNOMA REGIONAL DEL ALTO MAGDALENA – CAM, EN EL MARCO DEL PLAN DE MANEJO AMBIENTAL - PMA DEL PNR PÁRAMO DE LAS OSERAS Y, EN SU ZONA DE AMORTIGUACIÓN.</t>
  </si>
  <si>
    <t>10 M HASTA 30/12/2023</t>
  </si>
  <si>
    <t>JENNIFER ESPAÑA ENDO</t>
  </si>
  <si>
    <t xml:space="preserve"> CR 30 B 2 I 36 Neiva. </t>
  </si>
  <si>
    <t>https://community.secop.gov.co/Public/Tendering/OpportunityDetail/Index?noticeUID=CO1.NTC.4147249&amp;isFromPublicArea=True&amp;isModal=False</t>
  </si>
  <si>
    <t>CD-196-CAM-2023</t>
  </si>
  <si>
    <t>DIANA MARCELA CERÓN MUÑOZ</t>
  </si>
  <si>
    <t>CR 15 19 A 01 SUR</t>
  </si>
  <si>
    <t>https://community.secop.gov.co/Public/Tendering/OpportunityDetail/Index?noticeUID=CO1.NTC.4151007&amp;isFromPublicArea=True&amp;isModal=False</t>
  </si>
  <si>
    <t>CD-197-CAM-2023</t>
  </si>
  <si>
    <t>CONTRATO DE PRESTACIÓN DE SERVICIOS PROFESIONALES PARA ASESORAR Y ACOMPAÑAR A LA CORPORACIÓN AUTÓNOMA REGIONAL DEL ALTO MAGDALENA CAM EN ACTIVIDADES DE CONSERVACIÓN Y MONITOREO PARTICIPATIVO DE LA HERPETOFAUNA PRESENTE EN ÁREAS ESTRATÉGICAS DEL DEPARTAMENTO DEL HUILA</t>
  </si>
  <si>
    <t>MARIA CAMILA BASTO RIASCOS</t>
  </si>
  <si>
    <t>Calle 10 No 5-35 PITALITO (H)</t>
  </si>
  <si>
    <t>https://community.secop.gov.co/Public/Tendering/OpportunityDetail/Index?noticeUID=CO1.NTC.4151033&amp;isFromPublicArea=True&amp;isModal=False</t>
  </si>
  <si>
    <t>CD-198-CAM-2023</t>
  </si>
  <si>
    <t>0202</t>
  </si>
  <si>
    <t>CONTRATO DE PRESTACIÓN DE SERVICIOS PROFESIONALES PARA BRINDAR ASESORÍA A LA SUBDIRECCIÓN DE GESTIÓN AMBIENTAL DE LA CORPORACIÓN AUTÓNOMA REGIONAL DEL ALTO MAGDALENA CAM EN EL PROCESO DE CONSOLIDACIÓN DEL PLAN DEPARTAMENTAL DE EDUCACIÓN AMBIENTAL.</t>
  </si>
  <si>
    <t>4 M SIN EXCEDER 31/12/2023</t>
  </si>
  <si>
    <t>CAROLINA ESCOBAR TOVAR</t>
  </si>
  <si>
    <t>CASA 103 CONDOMINIO GOLF CLUB CAMPESTRE NEIVA</t>
  </si>
  <si>
    <t>GI132320832080115509832080062.3.2.02.02.008 Servicios prestados a las empresas y servicios de producción FUENTE 11001: PREDIAL VIGENCIA NEIVA $20,931,585.00</t>
  </si>
  <si>
    <t>https://community.secop.gov.co/Public/Tendering/OpportunityDetail/Index?noticeUID=CO1.NTC.4158048&amp;isFromPublicArea=True&amp;isModal=False</t>
  </si>
  <si>
    <t>SA-SI-001-CAM-2023</t>
  </si>
  <si>
    <t>SUMINISTRO</t>
  </si>
  <si>
    <t>SUMINISTRAR ALIMENTOS NECESARIOS PARA GARANTIZAR LA ALIMENTACIÓN DE LA FAUNA SILVESTRE RECEPCIONADA EN EL CENTRO DE ATENCIÓN Y VALORACIÓN (CAV) UBICADO EN EL MUNICIPIO DE TERUEL Y HOGARES DE PASO LOCALIZADOS EN NEIVA Y PITALITO DE LA CORPORACIÓN AUTÓNOMA REGIONAL DEL ALTO MAGDALENA – CAM.</t>
  </si>
  <si>
    <t>DESDE  ACTA DE INICIO HASTA 31/12/2023</t>
  </si>
  <si>
    <t>AGROVET MEDICAL SAS /R.L. YEIMY JULIETH URQUIJO HERRERA</t>
  </si>
  <si>
    <t>900694527-1</t>
  </si>
  <si>
    <t>Calle 95 No. 71 – 11 Edificio 3 904, Bogotá D.C.</t>
  </si>
  <si>
    <t>GI13232023220212905632020402.3.2.02.02.006 Servicios de alojamiento; servicios de suministro de comidas y bebidas; servicios de transporte; y servicios de distribución de
electricidad, gas y agua FUENTE 12001: OTROS PROPIOS EVALUACION LICENCIAS $33,073,565.00 // GI132320232020212905632020402.3.2.02.02.006 Servicios de alojamiento; servicios de suministro de comidas y bebidas; servicios de transporte; y servicios de distribución de electricidad, gas y agua FUENTE 12002: OTROS R. PROPIOS SEGUM. LICENCIAS $11,926,434.00 // GI132320232020212905632020402.3.2.02.02.006 Servicios de alojamiento; servicios de suministro de comidas y bebidas; servicios de transporte; y servicios de distribución de electricidad, gas y agua FUENTE 12002: OTROS R. PROPIOS SEGUM. LICENCIAS $3,000,000.00 // GI132320232020212905632020402.3.2.02.02.006 Servicios de alojamiento; servicios de suministro de comidas y bebidas; servicios de transporte; y servicios de distribución de electricidad, gas y agua FUENTE 12002: OTROS R. PROPIOS SEGUM. LICENCIAS  $7,000,000.00 //GI132320232020212905632020402.3.2.02.02.006 Servicios de alojamiento; servicios de suministro de comidas y bebidas; servicios de transporte; y servicios de distribución de electricidad, gas y agua FUENTE 12002: OTROS R. PROPIOS SEGUM. LICENCIAS $500,000.00 // GI132320232020212905632020402.3.2.02.02.006 Servicios de alojamiento; servicios de suministro de comidas y bebidas; servicios de transporte; y servicios de distribución de
electricidad, gas y agua FUENTE 12002: OTROS R. PROPIOS SEGUM. LICENCIAS $100,000.00 //GI132320232020212905632020402.3.2.02.02.006 Servicios de alojamiento; servicios de suministro de comidas y bebidas; servicios de transporte; y servicios de distribución de electricidad, gas y agua FUENTE: OTROS R. PROPIOS SEGUM. LICENCIAS $456,891.00</t>
  </si>
  <si>
    <t>https://community.secop.gov.co/Public/Tendering/OpportunityDetail/Index?noticeUID=CO1.NTC.4044907&amp;isFromPublicArea=True&amp;isModal=False</t>
  </si>
  <si>
    <t>CD-199-CAM-2023</t>
  </si>
  <si>
    <t>PRESTACIÓN DE SERVICIOS PROFESIONALES A LA SUBDIRECCION DE REGULACION Y CALIDAD AMBIENTAL DE LA CAM, EN EL DESARROLLO DE TAREAS DE ACOMPAÑAMIENTO, EN EL MARCO DEL PROYECTO DE CONSOLIDACIÓN DE LA GOBERNANZA FORESTAL Y EL ACUERDO INTERSECTORIAL POR LA MADERA LEGAL, ASI COMO TAMBIÉN DE LA GESTIÓN DEL RIESGO POR INCENDIOS FORESTALES, ESTRATEGIAS QUE LE APUNTAN A CONTRARRESTAR LA DEFORESTACIÓN EN EL HUILA.</t>
  </si>
  <si>
    <t>9 M - 15D SIN SUPERAR 31/12/2023</t>
  </si>
  <si>
    <t>SERGIO ANDRES ORTIZ FIERRO</t>
  </si>
  <si>
    <t>CL 44 2 W 01 CA 2 A CONJ SAN SILVESTRE de Neiva Huila</t>
  </si>
  <si>
    <t>GI132320232020212805332020122.3.2.02.02.008 Servicios prestados a las empresas y servicios de producción FUENTE 11001: PREDIAL VIGENCIA NEIVA $3,131,625.00 // GI132320232020212805332020122.3.2.02.02.008 Servicios prestados a las empresas y servicios de producción FUENTE 11002: PREDIAL VIGENCIA MPIOS $3,925,308.00 // GI132320532050214908632050172.3.2.02.02.008 Servicios prestados a las empresas y servicios de producción FUENTE 11002: PREDIAL VIGENCIA MPIOS $36,513,166.00</t>
  </si>
  <si>
    <t>https://community.secop.gov.co/Public/Tendering/OpportunityDetail/Index?noticeUID=CO1.NTC.4163530&amp;isFromPublicArea=True&amp;isModal=False</t>
  </si>
  <si>
    <t>CD-200-CAM-2023</t>
  </si>
  <si>
    <t>PRESTACIÓN DE SERVICIOS PROFESIONALES COMO ABOGADO DE LAS DIRECCIONES TERRITORIALES DE LA CORPORACION AUTONOMA REGIONAL DEL ALTO MAGDALENA - CAM, EN EL SOPORTE LEGAL REQUERIDO EN LOS PROCESOS SANCIONATORIOS ASOCIADOS A LAS ÁREAS PROTEGIDAS EN EL DEPARTAMENTO DEL HUILA, EN APLICACIÓN DE LA LEY 1333 DE 2009, EL DECRETO 1076 DE 2015, Y DEMÁS NORMAS COMPLEMENTARIAS VIGENTES</t>
  </si>
  <si>
    <t>LAURA SOFIA DAZA GOMEZ</t>
  </si>
  <si>
    <t>Calle 6 No 6-52 Sur Pitalito (Huila)</t>
  </si>
  <si>
    <t>GI132320132010311002232010222.3.2.02.02.008 Servicios prestados a las empresas y servicios de producción FUENTE 11002: PREDIAL VIGENCIA MPIOS $24,846,424.00 // GI132320232020212705032020072.3.2.02.02.008 Servicios prestados a las empresas y servicios de producción FUENTE 11002: PREDIAL VIGENCIA MPIOS $7,013,193.00 // GI132320232020212705032020072.3.2.02.02.008 Servicios prestados a las empresas y servicios de producción FUENTE 18005: PREDIAL CARTERA $1,865,521.00 // GI132320232020212705032020072.3.2.02.02.008 Servicios prestados a las empresas y servicios de producción FUENTE 12002: OTROS R. PROPIOS SEGUM. LICENCIAS $2,788,966.00</t>
  </si>
  <si>
    <t>2024/01/22</t>
  </si>
  <si>
    <t>https://community.secop.gov.co/Public/Tendering/OpportunityDetail/Index?noticeUID=CO1.NTC.4174638&amp;isFromPublicArea=True&amp;isModal=False</t>
  </si>
  <si>
    <t>CD-201-CAM-2023</t>
  </si>
  <si>
    <t>PRESTACIÓN DE SERVICIOS PROFESIONALES A LA SUBDIRECCIÓN DE REGULACIÓN Y CALIDAD AMBIENTAL DE LA CAM, EN LA CONSOLIDACIÓN, ORGANIZACIÓN, CARGUE Y VALIDACIÓN DE INFORMACIÓN EN LOS SUBSISTEMAS SNIF Y SIRH QUE HACEN PARTE DEL SISTEMA NACIONAL DE INFORMACIÓN AMBIENTAL PARA COLOMBIA – SIAC.</t>
  </si>
  <si>
    <t>9M - 15D SIN SUPERAR 30/12/2023</t>
  </si>
  <si>
    <t>DANIEL CAMILO CALVACHE OCHOA</t>
  </si>
  <si>
    <t>Transversal 7ª-09 Neiva (Huila)</t>
  </si>
  <si>
    <t>GI132320432040114608132040552.3.2.02.02.008 Servicios prestados a las empresas y servicios de producción FUENTE 18005: PREDIAL CARTERA $36,867,002.00</t>
  </si>
  <si>
    <t>https://community.secop.gov.co/Public/Tendering/OpportunityDetail/Index?noticeUID=CO1.NTC.4199052&amp;isFromPublicArea=True&amp;isModal=False</t>
  </si>
  <si>
    <t>SA-SI-003-CAM-2023</t>
  </si>
  <si>
    <t>PRESTACIÓN DEL SERVICIO DE TRANSPORTE ESPECIAL DE PASAJEROS, REQUERIDO PARA EL EJERCICIO DE ACCIONES DE ASESORÍA, ASISTENCIA TÉCNICA, CAPACITACIÓN, SUPERVISIÓN Y/O SEGUIMIENTO EN LA IMPLEMENTACIÓN DE LOS PROYECTOS DEL PLAN DE ACCIÓN INSTITUCIONAL DE LA CORPORACIÓN AUTÓNOMA REGIONAL DEL ALTO MAGDALENA – CAM.</t>
  </si>
  <si>
    <t>DESDE ACTA DE INICIO HASTA 31/12/2023 O HASTA AGOTAR EL PRESUPUESTO</t>
  </si>
  <si>
    <t>CONSORCIO CAVAM /R.L. MANUEL ERNESTO SOLANO TRUJILLO</t>
  </si>
  <si>
    <t xml:space="preserve"> 901695424-1</t>
  </si>
  <si>
    <t>CALLE 34 No 16-24</t>
  </si>
  <si>
    <t>GI132320132010110200732010072.3.2.02.02.006 Servicios de alojamiento; servicios de suministro de comidas y bebidas; servicios de transporte; y servicios de distribución de electricidad, gas y agua FUENTE 11001: PREDIAL VIGENCIA NEIVA $5,000,000.00 // GI132320132010110200732010072.3.2.02.02.006 Servicios de alojamiento; servicios de suministro de comidas y bebidas; servicios de transporte; y servicios de distribución de electricidad, gas y agua FUENTE 11002: PREDIAL VIGENCIA MPIOS  $5,000,000.00// GI132320132010210401432010032.3.2.02.02.006 Servicios de alojamiento; servicios de suministro de comidas y bebidas; servicios de transporte; y servicios de distribución de electricidad, gas y agua FUENTE 11001: PREDIAL VIGENCIA NEIVA $4,878,760.00 // GI132320132010210401432010032.3.2.02.02.006 Servicios de alojamiento; servicios de suministro de comidas y bebidas; servicios de transporte; y servicios de distribución de electricidad, gas y agua FUENTE 11002: PREDIAL VIGENCIA MPIOS $13,193,240.00 // GI132320232020112604832020082.3.2.02.02.006 Servicios de alojamiento; servicios de suministro de comidas y bebidas; servicios de transporte; y servicios de distribución de electricidad, gas y agua FUENTE 11001: PREDIAL VIGENCIA NEIVA $8,133,488.00 // GI132320232020112604832020082.3.2.02.02.006 Servicios de alojamiento; servicios de suministro de comidas y bebidas; servicios de transporte; y servicios de distribución de electricidad, gas y agua FUENTE 11002: PREDIAL VIGENCIA MPIOS $22,529,967.00 // GI132320232020313106032020062.3.2.02.02.006 Servicios de alojamiento; servicios de suministro de comidas y bebidas; servicios de transporte; y servicios de distribución de electricidad, gas y agua FUENTE 13001: TRANSF. SECTOR ELECTRICO VIGENCIA $20,080,000.00 // GI132320332030113606832030472.3.2.02.02.006 Servicios prestados a las empresas y servicios de producción FUENTE 11002: PREDIAL VIGENCIA MPIOS $21,533,576.00 // GI132320332030113606832030472.3.2.02.02.006 Servicios prestados a las empresas y servicios de producción FUENTE 13001: TRANSF. SECTOR ELECTRICO VIGENCIA $21,095,128.00 //GI132320532050114808332050222.3.2.02.02.006 Servicios de alojamiento; servicios de suministro de comidas y bebidas; servicios de transporte; y servicios de distribución de electricidad, gas y agua FUENTE 11001: PREDIAL VIGENCIA NEIVA $2,000,000.00 // GI132320532050114808332050222.3.2.02.02.006 Servicios de alojamiento; servicios de suministro de comidas y bebidas; servicios de transporte; y servicios de distribución de electricidad, gas y agua FUENTE 11002: PREDIAL VIGENCIA MPIOS $5,000,000.00 // GI132320532050214908932050172.3.2.02.02.006 Servicios de alojamiento; servicios de suministro de comidas y bebidas; servicios de transporte; y servicios de distribución de electricidad, gas y agua FUENTE 11002: PREDIAL VIGENCIA MPIOS $32,255,748.00 // GI132320532050215009232050202.3.2.02.02.006 Servicios de alojamiento; servicios de suministro de comidas y bebidas; servicios de transporte; y servicios de distribución de electricidad, gas y agua FUENTE 11002: PREDIAL VIGENCIA MPIOS $21,748,613.00 // GI132320832080115610232080072.3.2.02.02.006 Servicios de alojamiento; servicios de suministro de comidas y bebidas; servicios de transporte; y servicios de distribución de electricidad, gas y agua FUENTE 11001: PREDIAL VIGENCIA NEIVA $20,000,000.00 // GI132329932990116211432990602.3.2.02.02.006 Servicios de alojamiento; servicios de suministro de comidas y bebidas; servicios de transporte; y servicios de distribución de electricidad, gas y agua FUENTE 11001: PREDIAL VIGENCIA NEIVA $3,000,000.00.-</t>
  </si>
  <si>
    <t>https://community.secop.gov.co/Public/Tendering/OpportunityDetail/Index?noticeUID=CO1.NTC.4076705&amp;isFromPublicArea=True&amp;isModal=False</t>
  </si>
  <si>
    <t>CD-202-CAM-2023</t>
  </si>
  <si>
    <t>CONTRATAR LA PRESTACIÓN DE SERVICIOS PARA EL DESARROLLO DE LASACTIVIDADES DE PREVENCIÓN, CONTROL Y MANEJO DE LA ESPECIE CARACOL GIGANTE AFRICANO (Achatina fulica), ESTABLECIDAS EN LA RESOLUCION 654 DE 2011 ASI COMO PARA LA IDENTIFICACION DE LA PROBLEMATICA DE ESPECIES INTRODUCIDAS, TRASPLANTADAS E INVASORAS QUE SE PRESENTAN EN EL DEPARTAMENTO DEL HUILA.</t>
  </si>
  <si>
    <t>9 M SIN SUPERAR 30/12/2023</t>
  </si>
  <si>
    <t>PAULA ANDREA SANCHEZ CASTAÑEDA</t>
  </si>
  <si>
    <t>CL 17 # 40-96 Barrio EL VERGEL Neiva (Huila)</t>
  </si>
  <si>
    <t>GI132320232020112203932020402.3.2.02.02.008 Servicios prestados a las empresas y servicios de producción FUENTE 13001: TRANSF. SECTOR ELECTRICO VIGENCIA $33,466,462.00</t>
  </si>
  <si>
    <t>https://community.secop.gov.co/Public/Tendering/OpportunityDetail/Index?noticeUID=CO1.NTC.4200575&amp;isFromPublicArea=True&amp;isModal=False</t>
  </si>
  <si>
    <t>CD-203-CAM-2023</t>
  </si>
  <si>
    <t>CONTRATO DE PRESTACIÓN DE SERVICIOS PROFESIONALES PARA ARTICULAR EL PROCESO DE CONSERVACION DEL BOSQUE SECO TROPICAL, Y ACOMPAÑAR A LA IDENTIFICACION DE LAS ESPECIES ICTICAS NATIVAS Y EL MANEJO DE LA ICTIOFAUNA INVASORA EN EL DEPARTAMENTO DEL HUILA.</t>
  </si>
  <si>
    <t>ANDRES FELIPE ALGARRA CERON</t>
  </si>
  <si>
    <t xml:space="preserve"> Carrera 31 No 17ª – 05 Sur Neiva (Huila)</t>
  </si>
  <si>
    <t>GI132320232020111903632020042.3.2.02.02.008 Servicios prestados a las empresas y servicios de producción FUENTE 13001: TRANSF. SECTOR ELECTRICO VIGENCIA $14,808,908.00 // GI132320232020112203932020402.3.2.02.02.008 Servicios prestados a las empresas y servicios de producción FUENTE 13001: TRANSF. SECTOR ELECTRICO VIGENCIA $14,808,908.00 // GI132320232020112404332020052.3.2.02.02.008 Servicios prestados a las empresas y servicios de producción FUENTE 13001: TRANSF. SECTOR ELECTRICO VIGENCIA $14,808,908.00.-</t>
  </si>
  <si>
    <t>https://community.secop.gov.co/Public/Tendering/OpportunityDetail/Index?noticeUID=CO1.NTC.4200802&amp;isFromPublicArea=True&amp;isModal=False</t>
  </si>
  <si>
    <t>CD-204-CAM-2023</t>
  </si>
  <si>
    <t>CONTRATAR LOS SERVICIOS PROFESIONALES PARA EL APOYO EN LAS DIFERENTES ACTUACIONES DE CARTOGRAFÍA BÁSICA Y TEMÁTICA A PARTIR DE SISTEMAS DE INFORMACIÓN GEOGRÁFICA - SIG, ASÍ COMO EN LA ORDENACIÓN Y GESTIÓN INTEGRAL DE LA EJECUCIÓN DEL PLAN DE ORDENACIÓN Y MANEJO DE LA CUENCA HIDROGRÁFICA DEL RÍO LORO, RÍO LAS CEIBAS Y OTROS DIRECTOS AL MAGDALENA; EN LA GESTIÓN CARTOGRÁFICA SOBRE ECOSISTEMAS ESTRATÉGICOS (PÁRAMOS, HUMEDALES, RNSC, BOSQUE SECO TROPICAL) Y APOYO CARTOGRÁFICO EN LA EJECUCIÓN, HOMOLOGACIÓN O FORMULACIÓN DE LOS PLANES DE MANEJO DE LAS ÁREAS PROTEGIDAS DEL DEPARTAMENTO DEL HUILA.</t>
  </si>
  <si>
    <t>9 M SIN SUPERAR LA PRESENTE VIGENCIA FISCAL</t>
  </si>
  <si>
    <t>JESÚS DAVID GARAVITO SÁNCHEZ</t>
  </si>
  <si>
    <t>CL 45 11 47 CA A Z 21 PALERMO – H</t>
  </si>
  <si>
    <t>2023000385 // ENCARGO FIDUCIARIO CAM – PLAN DE ORDENAMIENTO Y MANEJO DE LA CUENCA HIDROGRAFICA DEL RÍO LAS CEIBAS EN EL MUNICIPIO DE NEIVA – FIDUCIARIA POPULAR S.A, con recursos disponibles por $26.606.000 incluido 4 X mil.</t>
  </si>
  <si>
    <t>GI132320232020111703332020182.3.2.02.02.008 Servicios prestados a las empresas y servicios de producción FUENTE 13001: TRANSF. SECTOR ELECTRICO VIGENCIA $5,945,400.00 // GI132320232020112304132020082.3.2.02.02.008 Servicios prestados a las empresas y servicios de producción FUENTE 13001: TRANSF. SECTOR ELECTRICO VIGENCIA $18,000,000.00 // Cuenta Rentar 250-390-11504-9 Encargo Fiduciario #052 -07 Fiduciaria Popular $23.945.400</t>
  </si>
  <si>
    <t>2023000446 // 2023000007</t>
  </si>
  <si>
    <t>https://community.secop.gov.co/Public/Tendering/OpportunityDetail/Index?noticeUID=CO1.NTC.4200840&amp;isFromPublicArea=True&amp;isModal=False</t>
  </si>
  <si>
    <t>MC-005-CAM-2023</t>
  </si>
  <si>
    <t>CONSULTORIA</t>
  </si>
  <si>
    <t xml:space="preserve">FORMULACION PARTICIPATIVA DE LOS PLANES AMBIENTALES INDÍGENAS (PAI) DE LAS COMUNIDADES NAM MISAK Y PICKWE IKH EN EL MUNICIPIO DE LA ARGENTINA, EN CUMPLIMIENTO DE LOS ACUERDOS LOGRADOS EN EL PROCESO DE CONSULTA PREVIA PARA LA HOMOLOGACIÓN DEL PARQUE NATURAL REGIONAL – PNR SERRANÍA DE MINAS. </t>
  </si>
  <si>
    <t>3 M EXCEDER 30/12/2023</t>
  </si>
  <si>
    <t>JORGE ALBERTO TAMAYO RODRIGUEZ</t>
  </si>
  <si>
    <t>Calle 56 AN 10 - 36 POAPAYAN</t>
  </si>
  <si>
    <t>GI132320532050315109332050222.3.2.02.02.008 Fuente: 11002 Servicios prestados a las empresas y servicios de producción FUENTE: PREDIAL VIGENCIA MPIOS $29,919,200.00</t>
  </si>
  <si>
    <t>https://community.secop.gov.co/Public/Tendering/OpportunityDetail/Index?noticeUID=CO1.NTC.4125379&amp;isFromPublicArea=True&amp;isModal=False</t>
  </si>
  <si>
    <t>SELECCIÓN ABREVIADA MENOR CUANTIA</t>
  </si>
  <si>
    <t>SA-01-CAM-2023</t>
  </si>
  <si>
    <t>REALIZAR A TODO COSTO EL MANTENIMIENTO PREVENTIVO O/Y CORRECTIVO DE LAS ESTACIONES DEL SENDERO DE EDUCACIÓN AMBIENTAL DE LA SEDE NEIVA DE LA CORPORACIÓN AUTÓNOMA REGIONAL DEL ALTO MAGDALENA- CAM.</t>
  </si>
  <si>
    <t>2 M</t>
  </si>
  <si>
    <t>EI ALIGAS S.A.S /R.L. ALICIA ROJAS MEDINA</t>
  </si>
  <si>
    <t>901106568-6</t>
  </si>
  <si>
    <t>CARRE 17 N 40-21 NEIVA</t>
  </si>
  <si>
    <t>GI132320832080115510032080062.3.2.02.02.008 Servicios prestados a las empresas y servicios de producción FUENTE 11001: PREDIAL VIGENCIA NEIVA $48,919,900.00</t>
  </si>
  <si>
    <t xml:space="preserve">ADRIANA ARIAS HERNANDEZ </t>
  </si>
  <si>
    <t>2023/05/26</t>
  </si>
  <si>
    <t>2023/07/14</t>
  </si>
  <si>
    <t>https://community.secop.gov.co/Public/Tendering/OpportunityDetail/Index?noticeUID=CO1.NTC.4132554&amp;isFromPublicArea=True&amp;isModal=False</t>
  </si>
  <si>
    <t>CONCURSO DE MERITO ABIERTO</t>
  </si>
  <si>
    <t>CM-02-CAM-2023</t>
  </si>
  <si>
    <t>REALIZAR LA COORDINACIÓN TÉCNICA, ADMINISTRATIVA Y FINANCIERA PARA EL CUMPLIMIENTO DEL ALCANCE DEL PROYECTO DE CIENCIA, TECNOLOGÍA E INNOVACIÓN-CTI DENOMINADO IMPLEMENTACIÓN DEL CENTRO DE CIENCIA -SENDICAM COMO ESTRATEGIA PARA EL RECONOCIMIENTO, CONSERVACIÓN Y APROPIACIÓN SOCIAL DEL PATRIMONIO NATURAL EN LA ZONA CENTRO Y SUR DEL DEPARTAMENTO DEL HUILA. CÓDIGO BPIN 2021000100425</t>
  </si>
  <si>
    <t>18 M</t>
  </si>
  <si>
    <t>ADRIANA MARÍA FERNÁNDEZ MONTEALEGRE</t>
  </si>
  <si>
    <t>Calle 48 # 19-84 Neiva (H)</t>
  </si>
  <si>
    <t>2023000288 // CDP- 523 REGALIAS</t>
  </si>
  <si>
    <t xml:space="preserve">RGI3900TI39041000202100010042532080062.3.2.02.02.008 Servicios prestados a las empresas y servicios de producción FUENTE 00TI: CIENCIA TECNOLOGIA E INNOVACION $86,053,032.00 - REGALIAS
</t>
  </si>
  <si>
    <t>2023000452 - CRP 523 REGALIAS</t>
  </si>
  <si>
    <t>https://community.secop.gov.co/Public/Tendering/OpportunityDetail/Index?noticeUID=CO1.NTC.4136301&amp;isFromPublicArea=True&amp;isModal=False</t>
  </si>
  <si>
    <t>CD-207-CAM-2023</t>
  </si>
  <si>
    <t>PRESTACIÓN DE SERVICIOS PROFESIONALES A LA CORPORACIÓN AUTÓNOMA REGIONAL DEL ALTO MAGDALENA, EN LA JURISDICCIÓN DE LA DIRECCIÓN TERRITORIAL OCCIDENTE, EN EL DESARROLLO DE ACCIONES RELACIONADAS CON LA GESTIÓN DE ACTIVIDADES PARA EL CUMPLIMIENTO DEL ÍNDICE DE EVALUACIÓN Y DESEMPEÑO INSTITUCIONAL – IEDI, VIGENCIA 2023 EN CUMPLIMIENTO DE LA POLÍTICA NACIONAL PARA LA GESTIÓN INTEGRAL DEL RECURSO HÍDRICO.</t>
  </si>
  <si>
    <t>RONAL ANDRES RODRIGEUEZ RIOS</t>
  </si>
  <si>
    <t>CARRERA 3 No. 5 - 27 casa Butemberg RA de Rivera Huila</t>
  </si>
  <si>
    <t>GI132320132010310701832010262.3.2.02.02.008 Servicios prestados a las empresas y servicios de producción FUENTE 11002: PREDIAL VIGENCIA MPIOS $26,283,324.00 // GI132320132010310902032010252.3.2.02.02.008 Servicios prestados a las empresas y servicios de producción FUENTE 11002: PREDIAL VIGENCIA MPIOS $3,119,247.00 // GI132320132010310902032010252.3.2.02.02.008 Servicios prestados a las empresas y servicios de producción FUENTE 11002: OTROS R. PROPIOS SEGUM. LICENCIAS $5,524,062.00.-</t>
  </si>
  <si>
    <t>https://community.secop.gov.co/Public/Tendering/OpportunityDetail/Index?noticeUID=CO1.NTC.4222197&amp;isFromPublicArea=True&amp;isModal=False</t>
  </si>
  <si>
    <t>CD-205-CAM-2023</t>
  </si>
  <si>
    <t>PRESTACION DE SERVICIOS PROFESIONALES A LA CORPORACION AUTONOMA REGIONAL DEL ALTO MAGDALENA (CAM), PARA APOYO JURIDICO Y GARANTIA DEL ACCESO PARA PARTICIPACION COMUNITARIA Y A LA INFORMACION AMBIENTAL DENTRO DE LOS PARÁMETROS ESTABLECIDOS EN LA LEY 2273 DE 2022, ASÍ COMO EN LA SOLUCIÓN Y MEDIACIÓN DE CONFLICTOS QUE SE ORIGINEN EN EL MARCO DE EJECUCIÓN DEL PLAN DE ORDENACIÓN Y MANEJO DE LA CUENCA HIDROGRÁFICA DEL RÍO LORO, RÍO LAS CEIBAS Y OTROS DIRECTOS AL MAGDALENA.</t>
  </si>
  <si>
    <t>ADRIANA SOFIA BALENZUELA SANTOS</t>
  </si>
  <si>
    <t xml:space="preserve"> Transversal 7ª-09 Neiva (Huila)</t>
  </si>
  <si>
    <t>ENCARGO FIDUCIARIO CAM – PLAN DE ORDENAMIENTO Y MANEJO DE LA CUENCA HIDROGRAFICA DEL RÍO LAS CEIBAS EN EL MUNICIPIO DE NEIVA – FIDUCIARIA POPULAR S.A, con recursos disponibles por valor de $36.144.000 M/CTE., incluido 4 X mil.</t>
  </si>
  <si>
    <t>https://community.secop.gov.co/Public/Tendering/OpportunityDetail/Index?noticeUID=CO1.NTC.4213522&amp;isFromPublicArea=True&amp;isModal=False</t>
  </si>
  <si>
    <t>CD-206-CAM-2023</t>
  </si>
  <si>
    <t>ARRENDAMIENTO</t>
  </si>
  <si>
    <t>ARRENDAMIENTO DEL INMUEBLE UBICADO EN LA CARRERA 12E No. 10B – 09 UBICADA EN EL BARRIO VILLA DEL CAMBIS, EN EL CASCO URBANO DEL MUNICIPIO DE LA PLATA (H) DESTINADO PARA EL FUNCIONAMIENTO ADMINISTRATIVO Y BODEGA DE ALMACENAMIENTO DE LA DIRECCIÓN TERRITORIAL OCCIDENTE DE LA CAM</t>
  </si>
  <si>
    <t>CALLE 5 5 – 49 LA PLATA (H)</t>
  </si>
  <si>
    <t>GA2.1.2.02.02.007Servicios financieros y servicios conexos, servicios inmobiliarios y servicios de leasing FUENTE 11002: PREDIAL VIGENCIA MPIOS $60,240,000.00</t>
  </si>
  <si>
    <t>https://community.secop.gov.co/Public/Tendering/OpportunityDetail/Index?noticeUID=CO1.NTC.4221332&amp;isFromPublicArea=True&amp;isModal=False</t>
  </si>
  <si>
    <t>CD-208-CAM-2023</t>
  </si>
  <si>
    <t>PRESTACIÓN DE SERVICIOS PROFESIONALES A LA SUPERVISIÓN EN EL SEGUIMIENTO Y ACOMPAÑAMIENTO A LAS ACCIONES DE IMPLEMENTACIÓN DE LOS INSTRUMENTOS DE PLANIFICACIÓN DEL PLAN DE ORDENACIÓN Y MANEJO DE LA CUENCA HIDROGRÁFICA DEL POMCA RÍO GUARAPAS, VIGENCIA 2023.</t>
  </si>
  <si>
    <t>9 M SIN EXCEDER 31/12/2023</t>
  </si>
  <si>
    <t>YAMILETH ORTEGA CALDERON</t>
  </si>
  <si>
    <t>Carrera 5E No 3-24 Pitalito (Huila)</t>
  </si>
  <si>
    <t>GI132320332030113606832030472.3.2.02.02.008 Servicios prestados a las empresas y servicios de producción FUENTE 13001: TRANSF. SECTOR ELECTRICO VIGENCIA $45,180,000.00</t>
  </si>
  <si>
    <t>https://community.secop.gov.co/Public/Tendering/OpportunityDetail/Index?noticeUID=CO1.NTC.4228608&amp;isFromPublicArea=True&amp;isModal=False</t>
  </si>
  <si>
    <t>CD-209-CAM-2023</t>
  </si>
  <si>
    <t>PRESTACIÓN DE SERVICIOS PROFESIONALES A LA SUBDIRECCIÓN DE REGULACIÓN Y CALIDAD AMBIENTAL DE LA CAM, EN EL DESARROLLO DE ACTIVIDADES DE SEGUIMIENTO Y MONITOREO AMBIENTAL AL USO DE LAS FUENTES HÍDRICAS SUPERFICIALES Y ACOMPAÑAMIENTO EN EL REGISTRO Y/O ACTUALIZACIÓN DE LOS ACTOS ADMINISTRATIVOS EN LOS APLICATIVOS DE AUTORIDAD AMBIENTAL Y GESTIÓN DOCUMENTAL Y COMPILACIÓN DE INFORMACIÓN PARA EL INDICADOR DE IEDI 2023</t>
  </si>
  <si>
    <t>LILIANA ANDREA RIOS LOSADA</t>
  </si>
  <si>
    <t xml:space="preserve"> Vereda Riverita Luis Gerardo Bustos Rivera (Huila)</t>
  </si>
  <si>
    <t>GI132320332030214207632030452.3.2.02.02.008 Servicios prestados a las empresas y servicios de producción FUENTE 13001: TRANSF. SECTOR ELECTRICO VIGENCIA $26,274,058.00 // GI132320432040114508032040482.3.2.02.02.008 Servicios prestados a las empresas y servicios de producción FUENTE 18005: PREDIAL CARTERA $8,652,576.00.-</t>
  </si>
  <si>
    <t>https://community.secop.gov.co/Public/Tendering/OpportunityDetail/Index?noticeUID=CO1.NTC.4234526&amp;isFromPublicArea=True&amp;isModal=False</t>
  </si>
  <si>
    <t>CD-210-CAM-2023</t>
  </si>
  <si>
    <t>PRESTACIÓN DE SERVICIOS PROFESIONALES COMO ABOGADO DE LA DIRECCIÓN TERRITORIAL CENTRO DE LA CAM, PARA EL SOPORTE LEGAL REQUERIDO EN LOS PROCESOS SANCIONATORIOS, EN LICENCIAS Y PERMISOS AMBIENTALES, EN APLICACIÓN DE LA LEY 1333 DE 2009, EL DECRETO 1076 DE 2015, Y DEMÁS NORMAS COMPLEMENTARIAS VIGENTES.</t>
  </si>
  <si>
    <t>9 M - 15D SIN exceder 30/12/2023</t>
  </si>
  <si>
    <t>MIGUEL GERARDO NUÑEZ MOLINARES</t>
  </si>
  <si>
    <t xml:space="preserve"> Calle 4 No 3 – 43 Villa del Rio Tarqui (Huila)</t>
  </si>
  <si>
    <t>GI132320132010310902032010252.3.2.02.02.008 Servicios prestados a las empresas y servicios de producción FUENTE 11002: PREDIAL VIGENCIA MPIOS $10,040,000.00 // GI132320132010311002232010222.3.2.02.02.008 Servicios prestados a las empresas y servicios de producción FUENTE 11002: PREDIAL VIGENCIA MPIOS $24,648,371.00.-</t>
  </si>
  <si>
    <t>https://community.secop.gov.co/Public/Tendering/OpportunityDetail/Index?noticeUID=CO1.NTC.4234722&amp;isFromPublicArea=True&amp;isModal=False</t>
  </si>
  <si>
    <t>MC-008-CAM-2023</t>
  </si>
  <si>
    <t xml:space="preserve">PRESTAR EL SERVICIO DE GESTIÓN INTEGRAL (RECOLECCIÓN, TRANSPORTE, TRATAMIENTO Y/O APROVECHAMIENTO Y DISPOSICIÓN FINAL) DE RESIDUOS PELIGROSOS GENERADOS EN LAS INSTALACIONES DE LOS HOGARES DE PASO DE FAUNA SILVESTRE LOCALIZADOS EN LOS MUNICIPIOS DE NEIVA Y PITALITO, ASI COMO TAMBIEN DEL CENTRO DE ATENCIÓN Y VALORACIÓN DE FAUNA SILVESTRE – CAV, LOCALIZADO EN EL MUNICIPIO DE TERUEL, EN EL MARCO DEL PROYECTO -CONTROL, SEGUIMIENTO Y MONITOREO AL USO Y MANEJO DE LOS RECURSOS DE LA OFERTA NATURAL. </t>
  </si>
  <si>
    <t>9M o hasta que se agoten los recursos</t>
  </si>
  <si>
    <t>INCINERADOS DEL HUILA SAS E.S.P. – INCIHUILA S.A.S. ESP / RL. GINA PAOLA LEGUIZAMO RAMIREZ</t>
  </si>
  <si>
    <t>813005241-0</t>
  </si>
  <si>
    <t>Calle 11 No. 25-42 B/ 7 de Agosto Neiva Huila</t>
  </si>
  <si>
    <t>GI132320232020212905832020402.3.2.02.02.009 Servicios para la comunidad, sociales y personales FUENTE 12001: OTROS PROPIOS EVALUACION LICENCIAS $1,184,720.00 // GI132320232020212905832020402.3.2.02.02.009 Servicios para la comunidad, sociales y personales FUENTE 12002: OTROS R. PROPIOS SEGUM. LICENCIAS $1,275,080.00</t>
  </si>
  <si>
    <t>09/01/2024 O HASTA AGOTAR PRESUPUESTO</t>
  </si>
  <si>
    <t>https://community.secop.gov.co/Public/Tendering/OpportunityDetail/Index?noticeUID=CO1.NTC.4186367&amp;isFromPublicArea=True&amp;isModal=False</t>
  </si>
  <si>
    <t>MC-007-CAM-2023</t>
  </si>
  <si>
    <t>PRESTAR APOYO A LA DIRECCIÓN TERRITORIAL SUR EN LA ORGANIZACIÓN DE LOS EXPEDIENTES DE LA ATENCIÓN DE LAS SOLICITUDES DE LICENCIAS, CONCESIONES, PERMISOS E INFRACCIONES AMBIENTALES Y APLICAR LOS PROCESOS TÉCNICOS ARCHIVÍSTICOS DEL ARCHIVO DE GESTIÓN DE LA DEPENDENCIA.</t>
  </si>
  <si>
    <t>DIANA JIMENA LUNA BOLAÑOS</t>
  </si>
  <si>
    <t>Carrera 2 No. 19sur-68 PITALITO HUILA</t>
  </si>
  <si>
    <t>GI132320432040114508032040482.3.2.02.02.008 Servicios prestados a las empresas y servicios de producción FUENTE 18005: PREDIAL CARTERA $8,679,002.00 //GI132329932990116011032990522.3.2.02.02.008 Servicios prestados a las empresas y servicios de producción FUENTE 12002: OTROS R. PROPIOS SEGUM. LICENCIAS $7,726,922.00// GI132329932990116011032990522.3.2.02.02.008 Servicios prestados a las empresas y servicios de producción FUENTE 20001: RENDIMIENTOS FROS PREDIAL $3,271,843.00</t>
  </si>
  <si>
    <t>https://community.secop.gov.co/Public/Tendering/OpportunityDetail/Index?noticeUID=CO1.NTC.4181348&amp;isFromPublicArea=True&amp;isModal=False</t>
  </si>
  <si>
    <t>TIENDA VIRTUAL</t>
  </si>
  <si>
    <t>CCE-116-IAD-2020 ACUERDO MARCO</t>
  </si>
  <si>
    <t>RENOVACIÓN DEL SERVICIO DE SOPORTE Y ACTUALIZACIÓN PARA EL MOTOR DE BASE DE DATOS ORACLE</t>
  </si>
  <si>
    <t>Oracle Colombia Ltda</t>
  </si>
  <si>
    <t>calle 127 a # 53 a 45 Piso 9 - torre 2 Bogota</t>
  </si>
  <si>
    <t>GI132329932990115910932990652.3.2.01.01.005.02.03.01.01 Paquetes de software FUENTE 11001: PREDIAL VIGENCIA NEIVA $4,650,989.00</t>
  </si>
  <si>
    <t>EJECUCION</t>
  </si>
  <si>
    <t>https://www.colombiacompra.gov.co/tienda-virtual-del-estado-colombiano/ordenes-compra/107133</t>
  </si>
  <si>
    <t>CD-211-CAM-2023</t>
  </si>
  <si>
    <t>PRESTACIÓN DE SERVICIOS PROFESIONALES CÓMO GEÓLOGA A LA CORPORACIÓN AUTÓNOMA REGIONAL DEL ALTO MAGDALENA – CAM, EN ACTIVIDADES DE SEGUIMIENTO, EVALUACIÓN DE PERMISOS CONCESIÓN Y PROSPECCIÓN Y/O EXPLORACIÓN DE AGUAS SUBTERRÁNEAS, IMPLEMENTACIÓN DEL PLAN DE MANEJO AMBIENTAL DE ACUÍFEROS – PMAA Y ASISTENCIA TÉCNICA EN LA GESTIÓN DEL RIESGO DE DESASTRES NATURALES EN EL DEPARTAMENTO DEL HUILA.</t>
  </si>
  <si>
    <t>9 M SIN SUPERAR EL 30/12/2023</t>
  </si>
  <si>
    <t>NATALIA MUÑOZ AROS</t>
  </si>
  <si>
    <t>VDA ALTO TRES ESQUINAS Gigante (Huila)</t>
  </si>
  <si>
    <t>GI132320132010310701832010262.3.2.02.02.008 Servicios prestados a las empresas y servicios de producción FUENTE 11002: PREDIAL VIGENCIA MPIOS $5,477,145.00 // GI132320132010310902032010252.3.2.02.02.008 Servicios prestados a las empresas y servicios de producción FUENTE 13001: TRANSF. SECTOR ELECTRICO VIGENCIA  $6,568,327.00// GI132320132010310902032010252.3.2.02.02.008 Servicios prestados a las empresas y servicios de producción FUENTE 12002: OTROS R. PROPIOS SEGUM. LICENCIAS $3,116,819.00 // GI132320332030214207632030452.3.2.02.02.008 Servicios prestados a las empresas y servicios de producción FUENTE 13001: TRANSF. SECTOR ELECTRICO VIGENCIA $5,880,738.00 // GI132320532050214908632050172.3.2.02.02.008 Servicios prestados a las empresas y servicios de producción FUENTE 11002: PREDIAL VIGENCIA MPIOS $13,883,604.00</t>
  </si>
  <si>
    <t>https://community.secop.gov.co/Public/Tendering/OpportunityDetail/Index?noticeUID=CO1.NTC.4275437&amp;isFromPublicArea=True&amp;isModal=False</t>
  </si>
  <si>
    <t xml:space="preserve">LICITACION PUBLICA </t>
  </si>
  <si>
    <t>LP-001-CAM-2023</t>
  </si>
  <si>
    <t>PRESTAR EL SERVICIO DE VIGILANCIA Y SEGURIDAD PRIVADA A LA CORPORACION AUTONOMA REGIONAL DEL ALTO MAGDALENA-CAM, EN LAS CONDICIONES TECNICAS, DE CALIDAD Y CANTIDADES REQUERIDAS POR LA ENTIDAD</t>
  </si>
  <si>
    <t xml:space="preserve">10 M - 15 D SIN SUPERAR 31/12/2023 </t>
  </si>
  <si>
    <t>EMPRESA DE SEGURIDAD Y VIGILANCIA PRIVADA PUMA LTDA / RL.IVAN CAMILLO ORDOÑEZ JIMENEZ</t>
  </si>
  <si>
    <t>813002358-1</t>
  </si>
  <si>
    <t xml:space="preserve">Carrera 7 No 23a-48 </t>
  </si>
  <si>
    <t>GA2.1.2.02.02.008 Servicios prestados a las empresas y servicios de producción FUENTE 11001: PREDIAL VIGENCIANEIVA $360,951,034.00</t>
  </si>
  <si>
    <t>MARTHA CECILIA BAHAMON TOVAR</t>
  </si>
  <si>
    <t>https://community.secop.gov.co/Public/Tendering/OpportunityDetail/Index?noticeUID=CO1.NTC.4105693&amp;isFromPublicArea=True&amp;isModal=False</t>
  </si>
  <si>
    <t>CD-212-CAM-2023</t>
  </si>
  <si>
    <t>PRESTACIÓN DE SERVICIOS PROFESIONALES PARA APOYAR LA CORPORACIÓN EN EL FORTALECIMIENTO SOCIAL, COMUNITARIO Y DE ASISTENCIA TÉCNICA A LOS PROCESOS Y ACCIONES DE EDUCACIÓN AMBIENTAL QUE SE ADELANTAN EN LA DIRECCIÓN TERRITORIAL OCCIDENTE DE LA CAM.</t>
  </si>
  <si>
    <t>8 M SIN EXCEDER 30/12/2023</t>
  </si>
  <si>
    <t>MARIA CAMILA CAMERO RODRIGUEZ</t>
  </si>
  <si>
    <t xml:space="preserve"> CR 10 11 31 de Paicol Huila</t>
  </si>
  <si>
    <t>GI132320832080115509832080062.3.2.02.02.008 Servicios prestados a las empresas y servicios deVproducción FUENTE 18005: PREDIAL CARTERA $36,735,412.00</t>
  </si>
  <si>
    <t>https://community.secop.gov.co/Public/Tendering/OpportunityDetail/Index?noticeUID=CO1.NTC.4296023&amp;isFromPublicArea=True&amp;isModal=False</t>
  </si>
  <si>
    <t>CD-213-CAM-2023</t>
  </si>
  <si>
    <t>CONTRATO DE PRESTACIÓN DE SERVICIOS PROFESIONALES (CONEXO A LAS OPERACIONES DE CRÉDITO PÚBLICO)</t>
  </si>
  <si>
    <t>CONTRATAR LOS SERVICIOS DE UNA EMPRESA CALIFICADORA DE RIESGOS, QUE PERMITA EVIDENCIAR LA CAPACIDAD DE PAGO DE LA CORPORACIÓN AUTÓNOMA REGIONAL DEL ALTO MAGDALENA PARA ADQUIRIR CRÉDITOS DE LARGO PLAZO</t>
  </si>
  <si>
    <t>VALUE AND RISK RATING S.A. SOCIEDAD CALIFICADORA DE VALORES // R.L. LUIS FERNANDO GUEVARA OTALORA</t>
  </si>
  <si>
    <t>900196503-9</t>
  </si>
  <si>
    <t>Dirección: Cra 7 No 156-68 Oficina 1301-Bogotá</t>
  </si>
  <si>
    <t>GA2.1.2.02.02.008 Servicios prestados a las empresas y servicios de producción FUENTE 11001: PREDIAL VIGENCIA NEIVA$29,271,620.00</t>
  </si>
  <si>
    <t>EN EJECUCION/REALIZAR LA TERMINACION O CIERRE DEL PROCESO EN PLATAFORMA</t>
  </si>
  <si>
    <t>https://community.secop.gov.co/Public/Tendering/OpportunityDetail/Index?noticeUID=CO1.NTC.4308316&amp;isFromPublicArea=True&amp;isModal=False</t>
  </si>
  <si>
    <t>LICITACION PUBLICA</t>
  </si>
  <si>
    <t>LP-02-CAM-2023</t>
  </si>
  <si>
    <t>OBRA PUBLICA</t>
  </si>
  <si>
    <t>REALIZAR A TODO COSTO LA CONSTRUCCIÓN DE HORNILLAS DOMÉSTICAS ECOEFICIENTES COMO ESTRATEGIA DE ADAPTACIÓN Y MITIGACIÓN FRENTE AL CAMBIO CLIMÁTICO, ASÍ COMO TAMBIÉN LA CONSERVACIÓN DE ÁREAS DE INTERÉS ECOSISTEMICO EN EL MARCO DEL PROYECTO “FORTALECIMIENTO DE LOS ECOSISTEMAS ESTRATÉGICOS EN EL MACIZO COLOMBIANO DEL DEPARTAMENTO DEL HUILA.</t>
  </si>
  <si>
    <t>CORPORACION AMBIENTAL CUCHIYUYO</t>
  </si>
  <si>
    <t>813006315-1</t>
  </si>
  <si>
    <t xml:space="preserve">CALLE 19A NO. 51 93 – BARRIO EL TRIUNFO - NEIVA (H) E-MAIL. - corambiental95@hotmail.com MÓVIL. – 3166214114 TELÉFONO. - 8620224
</t>
  </si>
  <si>
    <t>GI132320232020111803532020082.3.2.01.01.003.01.04 Hornos y quemadores para alimentación de hogares y sus partes y piezas FUENTE 11001: PREDIAL VIGENCIA NEIVA $17,947,081.00 // GI132320232020111803532020082.3.2.01.01.003.01.04 Hornos y quemadores para alimentación de hogares y sus partes y piezas FUENTE 14001: CONVENIOS $930,414,458.00 // GI132320632060115409632060032.3.2.01.01.003.01.04 Hornos y quemadores para alimentación de hogares y sus partes y piezas FUENTE 11001: PREDIAL VIGENCIA NEIVA $44,203,018.00 // $522.348.116,00 PESOS MCTE, INCLUIDO 4 X MIL, con cargo al Convenio 062 de 2022 suscrito con la GOBERNACION DEL HUILA, según consta en Certificado de Disponibilidad Presupuestal No.2022000937 de fecha 11 de Octubre de 2022 Rubros y fuente: GI132320232020132020082.3.2.02.02.008-11001 $15.227.763 / GI132320232020132020082.3.2.02.02.008-13001 $383.407.040 / GI132320232020132020082.3.2.02.02.008-18003 $70.507.038 / GI132320332030132030472.3.2.02.02.008-13001 $35.031.837 / GI132320332030132030472.3.2.02.02.008-15002 $234.063 / GI132320332030132030472.3.2.02.02.008-18001 $163.333 / GI132320632060132060032.3.2.02.02.008-18003 $17.777.043.-</t>
  </si>
  <si>
    <t>2023000587 / 2023000001</t>
  </si>
  <si>
    <t>https://community.secop.gov.co/Public/Tendering/OpportunityDetail/Index?noticeUID=CO1.NTC.4180995&amp;isFromPublicArea=True&amp;isModal=False</t>
  </si>
  <si>
    <t>CD-214-CAM-2023</t>
  </si>
  <si>
    <t>PRESTACIÓN DE SERVICIOS PROFESIONALES A LA SUBDIRECCIÓN DE GESTIÓN AMBIENTAL DE LA CORPORACIÓN AUTÓNOMA REGIONAL DEL ALTO MAGDALENA -CAM, EN EL ACOMPAÑAMIENTO, SEGUIMIENTO A LAS CONCESIONES OTORGADAS EN EL ÁREA DE PLAN DE ORDENACIÓN Y MANEJO DE LA CUENCA ABASTECEDORAS DEL RÍO LORO, RÍO LAS CEIBAS Y OTROS DIRECTOS AL MAGDALENA.</t>
  </si>
  <si>
    <t>JENNIFER ADRIANA BORBON LUGO</t>
  </si>
  <si>
    <t xml:space="preserve"> CR 3 A W 25 E 106 de Neiva Huila</t>
  </si>
  <si>
    <t>Certificación suscrita por el Director General</t>
  </si>
  <si>
    <t>Cuenta Rentar 250-390-11504-9 FUENTE: Encargo Fiduciario N° 052 de junio 22 de 2007 suscrito con la firma FIDUCIARIA POPULAR S.A. $25.119.360</t>
  </si>
  <si>
    <t>https://community.secop.gov.co/Public/Tendering/OpportunityDetail/Index?noticeUID=CO1.NTC.4318868&amp;isFromPublicArea=True&amp;isModal=False</t>
  </si>
  <si>
    <t>CD-215-CAM-2023</t>
  </si>
  <si>
    <t>PRESTACIÓN DE SERVICIOS PROFESIONALES A LA SUBDIRECCIÓN DE GESTIÓN AMBIENTAL DE LA CORPORACIÓN AUTÓNOMA REGIONAL DEL ALTO MAGDALENA - CAM, EN EL ACOMPAÑAMIENTO Y SEGUIMIENTO PARA LA MITIGACIÓN DEL RIESGO A PARTIR DEL ANÁLISIS GEOLÓGICO, GEOMORFOLÓGICO E HIDROMETEOROLÓGICO EN EL ÁREA DE PLAN DE ORDENACIÓN Y MANEJO DE LA CUENCA HIDROGRÁFICA DEL RÍO LORO, RÍO LAS CEIBAS Y OTROS DIRECTOS AL MAGDALENA.</t>
  </si>
  <si>
    <t>8 M SIN SUPERAR LA PRESENTE VIGENCIA FISCAL</t>
  </si>
  <si>
    <t>DANNA MICHEL PIZARRO BELLO</t>
  </si>
  <si>
    <t>Dirección: Carrera 45 No 24ª - 33 Neiva (Huila)</t>
  </si>
  <si>
    <t>Certificación del Director General de la Corporación</t>
  </si>
  <si>
    <t xml:space="preserve">Cuenta Rentar 250-390-11504-9 FUENTE: Encargo Fiduciario N° 052 de junio 22 de 2007 suscrito con la firma FIDUCIARIA POPULAR S.A. $32.128.000
</t>
  </si>
  <si>
    <t>https://community.secop.gov.co/Public/Tendering/OpportunityDetail/Index?noticeUID=CO1.NTC.4323502&amp;isFromPublicArea=True&amp;isModal=False</t>
  </si>
  <si>
    <t>CD-217-CAM-2023</t>
  </si>
  <si>
    <t>PRESTACIÓN DE SERVICIOS DE APOYO A LA GESTIÓN A LA CORPORACIÓN AUTÓNOMA DEL ALTO MAGDALENA, COMO TÉCNICO AMBIENTAL PARA LA IMPLEMENTACIÓN DEL PLAN DE ORDENACIÓN Y MANEJO DE LA CUENCA HIDROGRÁFICA DEL RÍO LORO, RÍO LAS CEIBAS Y OTROS DIRECTOS AL MAGDALENA, EN EL DESARROLLO DE ACTIVIDADES DE GESTIÓN, PRESERVACIÓN Y CONSERVACIÓN DE LOS RECURSOS NATURALES ESPECIALMENTE EN LA VEREDAS CEIBAS AFUERA, SANTA HELENA, SANTA BÁRBARA, EL VERGEL, LOS CAUCHOS, FLORAGAITA, PLATANILLAL DE LA CIUDAD DE NEIVA Y EN LAS VEREDAS EL TAMBILLO, AGUA CALIENTE, LAS JUNTAS, HONDA, MONSERRATE, ARENOSO Y LA LINDOSA DEL MUNICIPIO DE RIVERA.</t>
  </si>
  <si>
    <t>OLIVER BONILLA GUTIÉRREZ</t>
  </si>
  <si>
    <t>CL 9 3 50 OF 322 de Neiva Huila</t>
  </si>
  <si>
    <t>Cuenta Rentar 250-390-11504-9 Encargo Fiduciario #052 -07 Fiduciaria Popular FUENTE: encargo fiduciario No.052 de junio 22 de 2007 suscrito con la firma FIDUCIARIA POPULAR S.A $28.915.200.000,oo</t>
  </si>
  <si>
    <t>https://community.secop.gov.co/Public/Tendering/OpportunityDetail/Index?noticeUID=CO1.NTC.4326148&amp;isFromPublicArea=True&amp;isModal=False</t>
  </si>
  <si>
    <t>CD-216-CAM-2023</t>
  </si>
  <si>
    <t>CONVENIO ESPECIAL DE COOPERACION</t>
  </si>
  <si>
    <t>AUNAR ESFUERZOS PARA LA EJECUCIÓN DEL PROYECTO DE CIENCIA, TECNOLOGÍA E INNOVACIÓN DENOMINADO: IMPLEMENTACIÓN DEL CENTRO DE CIENCIA SENDICAM COMO ESTRATEGIA PARA EL RECONOCIMIENTO, CONSERVACIÓN Y APROPIACIÓN SOCIAL DEL PATRIMONIO NATURAL EN LA ZONA CENTRO Y SUR DEL DEPARTAMENTO DEL HUILA, BPIN 2021000100425.</t>
  </si>
  <si>
    <t>18 M SIN EXCEDER LA VIGENCIA DEL PROYECTO COD:BPIN 2021000100425</t>
  </si>
  <si>
    <t>UNIVERSIDAD SURCOLOMBIANA / RL. NIDIA GUZMAN DURAN</t>
  </si>
  <si>
    <t>891180084-2</t>
  </si>
  <si>
    <t>Dirección: Carrera 5 No 23-40 Neiva (Huila)</t>
  </si>
  <si>
    <t>RGI3900TI39041000202100010042532080062.3.2.02.02.008 Servicios prestados a las empresas y servicios deproducción FUENTE 00TI: CIENCIA TECNOLOGIA E INNOVACION $281,461,422.00 //CDP 723 REGALIAS</t>
  </si>
  <si>
    <t>https://community.secop.gov.co/Public/Tendering/OpportunityDetail/Index?noticeUID=CO1.NTC.4325317&amp;isFromPublicArea=True&amp;isModal=False</t>
  </si>
  <si>
    <t>MC-009-CAM-2023</t>
  </si>
  <si>
    <t xml:space="preserve">COMPRA DE PANELES LED PARA CAMBIO EN LAS OFICINAS DE LA SEDE PRINCIPAL DE LA CORPORACION AUTONOMA REGIONAL - CAM. </t>
  </si>
  <si>
    <t>15 D</t>
  </si>
  <si>
    <t>INTERNACIONAL DE ELECTRICOS S.A.S</t>
  </si>
  <si>
    <t>809002625-7</t>
  </si>
  <si>
    <t>CALLE 24 N°4A-26 BARRIO EL CARMEN IBAGUE TOLIMA</t>
  </si>
  <si>
    <t>GA2.1.2.02.01.004 Productos metálicos y paquetes de software FUENTE 11001: PREDIAL VIGENCIA NEIVA $7,023,597.00</t>
  </si>
  <si>
    <t>https://community.secop.gov.co/Public/Tendering/OpportunityDetail/Index?noticeUID=CO1.NTC.4286924&amp;isFromPublicArea=True&amp;isModal=False</t>
  </si>
  <si>
    <t>CD-219-CAM-2023</t>
  </si>
  <si>
    <t>PRESTACIÓN DE SERVICIOS PROFESIONALES A LA CORPORACIÓN AUTÓNOMA REGIONAL DEL ALTO MAGDALENA – CAM, COMO PROFESIONAL DE CAMPO EN LAS ZONAS SUR Y CENTRO DEL DEPARTAMENTO DEL HUILA, APOYANDO EL PROYECTO 320203, RESTAURACIÓN, REFORESTACIÓN Y PROTECCIÓN DE ECOSISTEMAS ESTRATÉGICOS EN CUENCAS HIDROGRÁFICAS, RESTAURACIÓN PASIVA Y ACTIVA, IMPLEMENTADOS POR LA CORPORACIÓN EN SU JURISDICCIÓN EN LA VIGENCIA 2023.</t>
  </si>
  <si>
    <t>8 M - 15 D</t>
  </si>
  <si>
    <t>ADRIANA MARÍA CALDERON VARGAS</t>
  </si>
  <si>
    <t>CARRERA 2 E 3F 26 SUR PITALITO (H)</t>
  </si>
  <si>
    <t>GI132320232020313106032020062.3.2.02.02.008 Servicios prestados a las empresas y servicios de producción FUENTE 11002: PREDIAL VIGENCIA MPIOS $33,171,257.00  // GI132320232020313106032020062.3.2.02.02.008 Servicios prestados a las empresas y servicios de producción FUENTE 13001: TRANSF. SECTOR ELECTRICO VIGENCIA$12,008,745.00</t>
  </si>
  <si>
    <t>https://community.secop.gov.co/Public/Tendering/OpportunityDetail/Index?noticeUID=CO1.NTC.4336737&amp;isFromPublicArea=True&amp;isModal=False</t>
  </si>
  <si>
    <t>CD-218-CAM-2023</t>
  </si>
  <si>
    <t>PROFESIONAL DE APOYO PARA EL CONOCIMIENTO Y CONSERVACIÓN DE LA BIODIVERSIDAD EN EL COMPONENTE FLORÍSTICO ASOCIADO A LAS ESPECIES AMENAZADAS, ASÍ COMO PARA ESPECIES FORESTALES NO MADERABLES QUE SON MATERIA PRIMA PARA ALGUNAS EMPRESAS DE NEGOCIOS VERDES DE LA CAM.</t>
  </si>
  <si>
    <t>8 M - 15 D SIN EXCEDER 31/12/2023</t>
  </si>
  <si>
    <t>JEISON HERLEY ROSERO TORO</t>
  </si>
  <si>
    <t xml:space="preserve">CL 42 5 W 39 CONJ PORTAL DE SAN FELIPE – NEIVA (H)
E-MAIL. – yetorito@hotmail.com 
MÓVIL. - 3017213101
</t>
  </si>
  <si>
    <t>GI132320132010210301232010032.3.2.02.02.008 Servicios prestados a las empresas y servicios de producción FUENTE 11002: PREDIAL VIGENCIA MPIOS $19,264,490.00 // GI132320232020112504532020402.3.2.02.02.008 Servicios prestados a las empresas y servicios de producción FUENTE 13001: TRANSF. SECTOR ELECTRICO VIGENCIA $25,112,310.00</t>
  </si>
  <si>
    <t>https://community.secop.gov.co/Public/Tendering/OpportunityDetail/Index?noticeUID=CO1.NTC.4336380&amp;isFromPublicArea=True&amp;isModal=False</t>
  </si>
  <si>
    <t>CD-220-CAM-2023</t>
  </si>
  <si>
    <t>PRESTACIÓN DE SERVICIO DE GIMNASIO, SERVICIOS DEPORTIVOS, ACONDICIONAMIENTO Y DE PREPARACIÓN FÍSICA PARA LOS FUNCIONARIOS DE LA CORPORACIÓN AUTÓNOMA REGIONAL DEL ALTO MAGDALENA-CAM EN EL MARCO DEL PLAN INSTITUCIONAL DE BIENESTAR SOCIAL E INCENTIVOS VIGENCIA 2023.</t>
  </si>
  <si>
    <t>6 M SIN EXCEDER 30/12/2023</t>
  </si>
  <si>
    <t>CAJA DE COMPENSACIÓN FAMILIAR DEL HUILA</t>
  </si>
  <si>
    <t>891180008-2</t>
  </si>
  <si>
    <t>CALLE 11 # 5 - 63 NEIVA HUILA</t>
  </si>
  <si>
    <t>GA2.1.2.02.02.009 Servicios para la comunidad, sociales y personales FUENTE 11002: PREDIAL VIGENCIA MPIOS $13,722,672.00</t>
  </si>
  <si>
    <t>2023/11/14</t>
  </si>
  <si>
    <t>https://community.secop.gov.co/Public/Tendering/OpportunityDetail/Index?noticeUID=CO1.NTC.4337768&amp;isFromPublicArea=True&amp;isModal=False</t>
  </si>
  <si>
    <t>CD-235-CAM-2023</t>
  </si>
  <si>
    <t>CONTRATO DE PRESTACIÓN DE SERVICIOS DE APOYO A LA GESTIÓN PARA BRINDAR ASISTENCIA TÉCNICA A LA CORPORACIÓN AUTÓNOMA REGIONAL DEL ALTO MAGDALENA – CAM EN EL MANEJO DE LOS SISTEMAS MODULARES DE TRATAMIENTO DE AGUAS MIELES (SMTA) INSTALADOS EN LOS MUNICIPIOS DE ALTAMIRA, GARZÓN, GUADALUPE, LA PLATA, IQUIRA, EL PITAL Y SUAZA EN EL DEPARTAMENTO DEL HUILA.</t>
  </si>
  <si>
    <t>RUBEN DARIO IBAGON EMBUS</t>
  </si>
  <si>
    <t>LA PLATA HUILA</t>
  </si>
  <si>
    <t>GI132320332030113606832030472.3.2.02.02.008 Servicios prestados a las empresas y servicios de producción FUENTE 18003: TSE CARTERA $25,010,600.00</t>
  </si>
  <si>
    <t>https://community.secop.gov.co/Public/Tendering/OpportunityDetail/Index?noticeUID=CO1.NTC.4343840&amp;isFromPublicArea=True&amp;isModal=False</t>
  </si>
  <si>
    <t>MC-010-CAM-2023</t>
  </si>
  <si>
    <t>PRESTACIÓN DE SERVICIOS ASISTENCIALES Y OPERACIONALES EN LA DIRECCIÓN TERRITORIAL SUR DE LA CAM EN EL DESARROLLO DE LOS PROYECTOS DE CONTROL, VIGILANCIA Y MONITOREO AL DESARROLLO SECTORIAL SOSTENIBLE Y AL USO Y MANEJO DE LOS RECURSOS DE LA OFERTA NATURAL</t>
  </si>
  <si>
    <t>MIRYON MONTES VARGAS</t>
  </si>
  <si>
    <t>CRA 1 No 15 - 17 PITALITO HUILA</t>
  </si>
  <si>
    <t xml:space="preserve">GI132320132010310902132010252.3.2.02.02.006 Servicios de alojamiento; servicios de suministro de comidas y bebidas; servicios de transporte; y servicios de distribución de electricidad, gas y agua FUENTE 12001: OTROS PROPIOS EVALUACION LICENCIAS $4,685,146.00 /GI132320132010311002332010222.3.2.02.02.006 Servicios de alojamiento; servicios de suministro de comidas y bebidas; servicios de transporte; y servicios de distribución de electricidad, gas y agua FUENTE 12001: OTROS PROPIOS EVALUACION LICENCIAS $4,685,146.00 / GI132320232020212705032020072.3.2.02.02.006 Servicios de alojamiento; servicios de suministro de comidas y bebidas; servicios de transporte; y servicios de distribución de electricidad, gas y agua FUENTE 12001: OTROS PROPIOS EVALUACION LICENCIAS $10,000,000.00
</t>
  </si>
  <si>
    <t>https://community.secop.gov.co/Public/Tendering/OpportunityDetail/Index?noticeUID=CO1.NTC.4306350&amp;isFromPublicArea=True&amp;isModal=False</t>
  </si>
  <si>
    <t>CD-222-CAM-2023</t>
  </si>
  <si>
    <t>PRESTACION DE SERVICIOS PROFESIONALES A LASUBDIRECCION DE REGULACION Y CALIDAD AMBIENTAL DE LA CAM, EN ELDESARROLLO DE TAREAS DE APOYO EN LA ORIENTACIÓN A LOS USUARIOS EN LA ELABORACIÓN DE LOS PLANES DE USO EFICIENTE Y AHORRO DEL AGUA Y EL REGLAMENTADAS, EN EL MARCO DEL PROYECTO 320302: ADMINISTRACIÓN DEL RECURSO HÍDRICO.</t>
  </si>
  <si>
    <t>MARIA PAULA HERNANDEZ VIDAL</t>
  </si>
  <si>
    <t xml:space="preserve"> Calle 18 Norte No 44-19 Neiva (Huila)</t>
  </si>
  <si>
    <t>GI132320332030214207632030452.3.2.02.02.008 Servicios prestados a las empresas y servicios de producción FUENTE 13001: TRANSF. SECTOR ELECTRICO VIGENCIA $27,165,160.00</t>
  </si>
  <si>
    <t>https://community.secop.gov.co/Public/Tendering/OpportunityDetail/Index?noticeUID=CO1.NTC.4346776&amp;isFromPublicArea=True&amp;isModal=False</t>
  </si>
  <si>
    <t>MC-011-CAM-2023</t>
  </si>
  <si>
    <t>PRESTACIÓN DE SERVICIOS A LA DIRECCIÓN TERRITORIAL NORTE DE LA CAM APOYANDO LAS ACCIONES DE CONTROL A LA MINERÍA ILEGAL Y EN EL DESARROLLO DE LOS PROYECTOS DE CONTROL, VIGILANCIA Y MONITOREO AL DESARROLLO SECTORIAL SOSTENIBLE Y AL USO Y MANEJO DE LOS RECURSOS DE LA OFERTA NATURAL.</t>
  </si>
  <si>
    <t>AURELIO PERDOMO PRIETO</t>
  </si>
  <si>
    <t>Carrera 14 No. 21 A - 17 CAMPOALEGRE HUILA</t>
  </si>
  <si>
    <t>GI132320132010310902132010252.3.2.02.02.006 Servicios de alojamiento; servicios de suministro de comidas y bebidas; servicios de transporte; y servicios de distribución de electricidad, gas y agua FUENTE 12001: OTROS PROPIOS EVALUACION LICENCIAS $4,685,146.00 / GI132320132010311002332010222.3.2.02.02.006 Servicios de alojamiento; servicios de suministro de comidas y bebidas; servicios de transporte; y servicios de distribución de electricidad, gas y agua FUENTE 12001: OTROS PROPIOS EVALUACION LICENCIAS $4,685,146.00 / GI132320232020212705032020072.3.2.02.02.006 Servicios de alojamiento; servicios de suministro de comidas y bebidas; servicios de transporte; y servicios de distribución de electricidad, gas y agua FUENTE 12002: OTROS R. PROPIOS SEGUM. LICENCIAS $10,000,000.00</t>
  </si>
  <si>
    <t>XIOMARA MIRLENY QUINTERO VARGAS</t>
  </si>
  <si>
    <t>https://community.secop.gov.co/Public/Tendering/OpportunityDetail/Index?noticeUID=CO1.NTC.4307201&amp;isFromPublicArea=True&amp;isModal=False</t>
  </si>
  <si>
    <t>MC-012-CAM-2023</t>
  </si>
  <si>
    <t>PRESTACIÓN DE SERVICIOS DE APOYO ADMINISTRATIVO, ASISTENCIAL Y OPERACIONAL A LA DIRECCIÓN TERRITORIAL NORTE DE LA CAM, EN ACCIONES DE CONTROL AL TRAFICO DE FAUNA SILVESTRE EN EL MARCO DE LOS PROYECTOS DE CONTROL, VIGILANCIA Y MONITOREO AL DESARROLLO SECTORIAL SOSTENIBLE Y AL USO Y MANEJO DE LOS RECURSOS DE LA OFERTA NATURAL</t>
  </si>
  <si>
    <t>CARLOS ALBERTO MEDINA DEL CAMPO</t>
  </si>
  <si>
    <t>Calle 20 A # 12 21 Barrio Mararay Campoalegre Huila</t>
  </si>
  <si>
    <t>GI132320132010310902132010252.3.2.02.02.006 Servicios de alojamiento; servicios de suministro de comidas y bebidas; servicios de transporte; y servicios de distribución de electricidad, gas y agua FUENTE 12001: OTROS PROPIOS EVALUACION LICENCIAS $4,685,146,00 / GI132320132010311002332010222.3.2.02.02.006 Servicios de alojamiento; servicios de suministro de comidas y bebidas; servicios de transporte; y servicios de distribución de electricidad, gas y agua FUENTE 12001: OTROS PROPIOS EVALUACION LICENCIAS $4,685,146.00 / GI132320232020212705032020072.3.2.02.02.006 Servicios de alojamiento; servicios de suministro de comidas y bebidas; servicios de transporte; y servicios de distribución de electricidad, gas y agua FUENTE 12001: OTROS PROPIOS EVALUACION LICENCIAS $10,000,000.00</t>
  </si>
  <si>
    <t>https://community.secop.gov.co/Public/Tendering/OpportunityDetail/Index?noticeUID=CO1.NTC.4307204&amp;isFromPublicArea=True&amp;isModal=False</t>
  </si>
  <si>
    <t>CD-223-CAM-2023</t>
  </si>
  <si>
    <t>PRESTAR LOS SERVICIOS PROFESIONALES COMO ABOGADOPARA EL APOYO JURÍDICO A LA DIRECCIÓN TERRITORIAL NORTE DE LA CORPORACIÓN AUTÓNOMA REGIONAL DEL ALTO MAGDALENA - CAM, A TRAVÉS DE LA ASESORÍA JURÍDICA EN EL TRÁMITE E IMPULSO DE LOS PROCESOS SANCIONATORIOS AMBIENTALES ACTIVOS, CONFORME LO ESTABLECE LA LEY 1333 DE 2009, Y DEMÁS NORMAS COMPLEMENTARIAS VIGENTES; EN EL MARCO DEL PROYECTO 320103: CONTROL Y VIGILANCIA AL DESARROLLO SECTORIAL SOSTENIBLE.</t>
  </si>
  <si>
    <t>7 M SIN EXCEDER 31/12/2023</t>
  </si>
  <si>
    <t>MAYERLY CHAVARRO BARRERA</t>
  </si>
  <si>
    <t xml:space="preserve"> CR 8G - 25D -22 BRR CAMBULOS de Neiva Huila</t>
  </si>
  <si>
    <t>GI132320132010310902032010252.3.2.02.02.008 Servicios prestados a las empresas y servicios de producción FUENTE 13001: TRANSF. SECTOR ELECTRICO VIGENCIA $10,040,000.00 / GI132320132010311002232010222.3.2.02.02.008 Servicios prestados a las empresas y servicios de producción FUENTE 12001: OTROS PROPIOS EVALUACION LICENCIAS $10,223,941.00 / GI132320132010311002232010222.3.2.02.02.008 Servicios prestados a las empresas y servicios de producción FUENTE 13001: TRANSF. SECTOR ELECTRICO VIGENCIA $5,295,911.00</t>
  </si>
  <si>
    <t>https://community.secop.gov.co/Public/Tendering/OpportunityDetail/Index?noticeUID=CO1.NTC.4348095&amp;isFromPublicArea=True&amp;isModal=False</t>
  </si>
  <si>
    <t>CD-224-CAM-2023</t>
  </si>
  <si>
    <t>PRESTACIÓN DE SERVICIOS PROFESIONALES PARA LA REALIZACIÓN DE ACTIVIDADES DE APOYO AL ÁREA DE GESTIÓN HUMANA PARA LA ELABORACIÓN E IMPLEMENTACIÓN DEL PLAN DE ACCIÓN PARA FORTALECER LA DIMENSIÓN N° 1 TALENTO HUMANO DEL MODELO INTEGRADO DE PLANEACIÓN Y GESTIÓN -MIPG Y APOYO EN LA INTERVENCIÓN DE RIESGOS PSICOSOCIALES IDENTIFICADOS, PARA CONTRIBUIR AL MEJORAMIENTO DEL CLIMA LABORAL DE LA CORPORACIÓN AUTÓNOMA REGIONAL DEL ALTO MAGDALENA –CAM</t>
  </si>
  <si>
    <t>7 M SIN SUPERAR 31/12/2023</t>
  </si>
  <si>
    <t>CINDY JOHANA MOSQUERA PASTRANA</t>
  </si>
  <si>
    <t>CL 6 B 405 ESTE URB EL EDEN I I Pitalito (Huila)</t>
  </si>
  <si>
    <t>GA2.1.2.02.02.009 Servicios para la comunidad, sociales y personales FUENTE 11002: PREDIAL VIGENCIA MPIOS $17.570.000.00</t>
  </si>
  <si>
    <t>https://community.secop.gov.co/Public/Tendering/OpportunityDetail/Index?noticeUID=CO1.NTC.4351485&amp;isFromPublicArea=True&amp;isModal=False</t>
  </si>
  <si>
    <t>CD-225-CAM-2023</t>
  </si>
  <si>
    <t>PRESTAR LOS SERVICIOS PROFESIONALES COMO ABOGADO PARA EL APOYO JURÍDICO A LA DIRECCIÓN TERRITORIAL OCCIDENTE DE LA CORPORACIÓN AUTÓNOMA REGIONAL DEL ALTO MAGDALENA - CAM, A TRAVÉS DE LA ASESORÍA JURÍDICA EN EL TRAMITE E IMPULSO DE LOS PROCESOS SANCIONATORIOS AMBIENTALES ACTIVOS, CONFORME LO ESTABLECE LA LEY 1333 DE 2009, Y DEMÁS NORMAS COMPLEMENTARIAS VIGENTES; EN EL MARCO DEL PROYECTO 320103: CONTROL Y VIGILANCIA AL DESARROLLO SECTORIAL SOSTENIBLE.</t>
  </si>
  <si>
    <t>7 M SIN SUPERAR 30/12/2023</t>
  </si>
  <si>
    <t>ANGELA MARIA MOTTA MAZABEL</t>
  </si>
  <si>
    <t>VDA ALTO SAN FRANCISCO - OPORAPA (Huila)</t>
  </si>
  <si>
    <t>GI132320132010310902032010252.3.2.02.02.008 Servicios prestados a las empresas y servicios de producción FUENTE 12002: OTROS R. PROPIOS SEGUM. LICENCIAS $10,040,000.00 / GI132320132010311002232010222.3.2.02.02.008 Servicios prestados a las empresas y servicios de producción FUENTE 12001: OTROS PROPIOS EVALUACION LICENCIAS $10,073,139.00 / GI132320132010311002232010222.3.2.02.02.008 Servicios prestados a las empresas y servicios de producción FUENTE 12002: OTROS R. PROPIOS SEGUM. LICENCIAS 45,446,713.00</t>
  </si>
  <si>
    <t>https://community.secop.gov.co/Public/Tendering/OpportunityDetail/Index?noticeUID=CO1.NTC.4351720&amp;isFromPublicArea=True&amp;isModal=False</t>
  </si>
  <si>
    <t>CD-228-CAM-2023</t>
  </si>
  <si>
    <t xml:space="preserve">PRESTACIÓN DE SERVICIOS PROFESIONALES COMO ABOGADO DE LA DIRECCIÓN TERRITORIAL CENTRO DE LA CAM, PARA APOYO DEL SOPORTE LEGAL REQUERIDO EN LOS PROCESOS SANCIONATORIOS, EN LICENCIAS Y PERMISOS AMBIENTALES, EN APLICACIÓN DE LA LEY 1333 DE 2009, EL DECRETO 1076 DE 2015, Y DEMÁS NORMAS COMPLEMENTARIAS VIGENTES. </t>
  </si>
  <si>
    <t>ANA MILENA CARDENAS ALVIRA</t>
  </si>
  <si>
    <t>Cra 5 E # 1-249 B/ Las Brisas de la Plata (Huila)</t>
  </si>
  <si>
    <t>GI132320132010310902032010252.3.2.02.02.008 Servicios prestados a las empresas y servicios de producción FUENTE 13001: TRANSF. SECTOR ELECTRICO VIGENCIA $10,040,000.00 / GI132320132010311002232010222.3.2.02.02.008 Servicios prestados a las empresas y servicios de producción FUENTE 11002: PREDIAL VIGENCIA MPIOS $10,223,941.00 / GI132320132010311002232010222.3.2.02.02.008 Servicios prestados a las empresas y servicios de producción FUENTE 13001: TRANSF. SECTOR ELECTRICO VIGENCIA $5,295,911.00</t>
  </si>
  <si>
    <t>2023/12/04</t>
  </si>
  <si>
    <t>https://community.secop.gov.co/Public/Tendering/OpportunityDetail/Index?noticeUID=CO1.NTC.4352793&amp;isFromPublicArea=True&amp;isModal=False</t>
  </si>
  <si>
    <t>CD-226-CAM-2023</t>
  </si>
  <si>
    <t>PRESTACIÓN DE SERVICIOS DE APOYO A LA CORPORACIÓN AUTÓNOMA REGIONAL DEL ALTO MAGDALENA (CAM), EN ACTIVIDADES DE CONTROL Y VIGILANCIA AMBIENTAL POR AFECTACIONES A LOS RECURSOS NATURALES (FLORA, SUELO, FAUNA, AIRE, AGUA), EN JURISDICCIÓN DE LA DIRECCIÓN TERRITORIAL NORTE</t>
  </si>
  <si>
    <t>7 M - 15 D</t>
  </si>
  <si>
    <t>JAVIER STERLING BOBADILLA</t>
  </si>
  <si>
    <t>Calle 20A No 46 - 15 Neiva (Huila)</t>
  </si>
  <si>
    <t>GI132320232020212705032020072.3.2.02.02.008 Servicios prestados a las empresas y servicios de producción FUENTE: TRANSF. SECTOR ELECTRICO VIGENCIA $23,734,229.00</t>
  </si>
  <si>
    <t>https://community.secop.gov.co/Public/Tendering/OpportunityDetail/Index?noticeUID=CO1.NTC.4352069&amp;isFromPublicArea=True&amp;isModal=False</t>
  </si>
  <si>
    <t>CD-229-CAM-2023</t>
  </si>
  <si>
    <t>PRESTACIÓN DE SERVICIOS PROFESIONALES COMO GEOLOGA PARA EL DESARROLLO DE ACTIVIDADES DE ACOMPAÑAMIENTO Y SEGUIMIENTO EN EL CONOCIMIENTO DEL RIESGO DE DESASTRE POR AMENAZAS NATURALES Y/O ANTRÓPICAS, EN JURISDICCIÓN DE LA CAM.</t>
  </si>
  <si>
    <t>ANA MARIA PERDOMO DUGARTE</t>
  </si>
  <si>
    <t>Calle 66 No 1E 34 Neiva (Huila)</t>
  </si>
  <si>
    <t>GI132320532050214908632050172.3.2.02.02.008 Servicios prestados a las empresas y servicios de producción FUENTE 11002: PREDIAL VIGENCIA MPIOS $27,165,160.00</t>
  </si>
  <si>
    <t>https://community.secop.gov.co/Public/Tendering/OpportunityDetail/Index?noticeUID=CO1.NTC.4353292&amp;isFromPublicArea=True&amp;isModal=False</t>
  </si>
  <si>
    <t>CD-227-CAM-2023</t>
  </si>
  <si>
    <t>PRESTACIÓN DE SERVICIOS PROFESIONALES COMO INGENIERÍA AGROFORESTAL A LA DIRECCIÓN TERRITORIAL OCCIDENTE DE LA CORPORACIÓN AUTÓNOMA REGIONAL DEL ALTO MAGDALENA – CAM, A TRAVES DE LA ATENCIÓN Y/OSEGUIMIENTO A LOS TRÁMITES DE APROVECHAMIENTO FORESTAL Y/O ASISTENCIA TÉCNICA Y SEGUIMIENTO A LOS PERMISOS Y CONCESIONES DE AGUA SUPERFICIAL, EN EL MARCO DEL PROYECTO 320103: CONTROL Y VIGILANCIA AL DESARROLLO SECTORIAL SOSTENIBLE</t>
  </si>
  <si>
    <t>YUBERICA FERNANDA DIAZ EMBUS</t>
  </si>
  <si>
    <t>Calle 3B No 5 28 La Plata (Huila)</t>
  </si>
  <si>
    <t>GI132320132010310701832010262.3.2.02.02.008 Servicios prestados a las empresas y servicios de producción FUENTE 13001: TRANSF. SECTOR ELECTRICO VIGENCIA $12,053,855.00 / GI132320132010310701832010262.3.2.02.02.008 Servicios prestados a las empresas y servicios de producción FUENTE 15003: TASAS APROV. FORESTAL $3,104,589.00 / GI132320132010310902032010252.3.2.02.02.008 Servicios prestados a las empresas y servicios de producción FUENTE 15003: TASAS APROV. FORESTAL $12,006,716.00</t>
  </si>
  <si>
    <t>2023/12/01</t>
  </si>
  <si>
    <t>https://community.secop.gov.co/Public/Tendering/OpportunityDetail/Index?noticeUID=CO1.NTC.4352288&amp;isFromPublicArea=True&amp;isModal=False</t>
  </si>
  <si>
    <t>CD-230-CAM-2023</t>
  </si>
  <si>
    <t>PRESTACIÓN DE SERVICIOS PROFESIONALES A LA CORPORACIÓN AUTÓNOMA REGIONAL DEL ALTO MAGDALENA, EN EL FORTALECIMIENTO DEL PROCESO DE EVALUACIÓN, SEGUIMIENTO Y ORIENTACIÓN AL CIUDADANO RELACIONADO CON LAS SOLICITUDES DE PERMISOS DE OCUPACIÓN DE CAUCE, CONCESIONES DE AGUA SUPERFICIAL Y PERMISOS DE VERTIMIENTOS QUE INGRESAN POR VITAL A CARGO DE LA DIRECCIÓN TERRITORIAL NORTE, CON EL FIN DE DAR CUMPLIMIENTO A LA META DEL ÍNDICE DE EVALUACIÓN Y DESEMPEÑO INSTITUCIONAL – IEDI, VIGENCIA 2023.</t>
  </si>
  <si>
    <t>KAREN LICETTE CHAVARRO FIERRO</t>
  </si>
  <si>
    <t>CL 51 18 D 38 Neiva (Huila)</t>
  </si>
  <si>
    <t>GI132320132010310902032010252.3.2.02.02.008 Servicios prestados a las empresas y servicios de producción FUENTE 13001: TRANSF. SECTOR ELECTRICO VIGENCIA $20,080,000.00 / GI132320132010310902032010252.3.2.02.02.008 Servicios prestados a las empresas y servicios de producción FUENTE 12002: OTROS R. PROPIOS SEGUM. LICENCIAS $7,085,160.00</t>
  </si>
  <si>
    <t>https://community.secop.gov.co/Public/Tendering/OpportunityDetail/Index?noticeUID=CO1.NTC.4364185&amp;isFromPublicArea=True&amp;isModal=False</t>
  </si>
  <si>
    <t>CD-231-CAM-2023</t>
  </si>
  <si>
    <t>PRESTACIÓN DE SERVICIOS PROFESIONALES COMO ABOGADO A LA SUBDIRECCIÓN DE REGULACIÓN Y CALIDAD AMBIENTAL Y A LAS DIRECCIONES TERRITORIALES DE LA CAM, EN EL EJERCICIO DE LA AUTORIDAD AMBIENTAL, EN PROCEDIMIENTOS SANCIONATORIOS  Y TRÁMITES  AMBIENTALES DE ALTA COMPLEJIDAD QUE REQUIERAN ARTICULACIÓN ENTRE LA SUBDIRECCIÓN Y LAS DIRECCIONES TERRITORIALES Y LA DIRECCIÓN GENERAL DE LA CAM; EN EL MARCO DEL PROYECTO DE CONTROL Y VIGILANCIA AL DESARROLLO SECTORIAL SOSTENIBLE.</t>
  </si>
  <si>
    <t>MARCOS JAVIER MOTTA PERDOMO</t>
  </si>
  <si>
    <t>CR 7 7 09 OF 505 Neiva Huila</t>
  </si>
  <si>
    <t xml:space="preserve">GI132320132010310902032010252.3.2.02.02.008 Servicios prestados a las empresas y servicios de producción FUENTE 13001: TRANSF. SECTOR ELECTRICO VIGENCIA $8,493,037.00 / GI132320132010311002232010222.3.2.02.02.008 Servicios prestados a las empresas y servicios de producción FUENTE 11001: PREDIAL VIGENCIA NEIVA $27,499,825.00 / GI132320132010311002232010222.3.2.02.02.008 Servicios prestados a las empresas y servicios de producción FUENTE 13001: TRANSF. SECTOR ELECTRICO VIGENCIA $27,259,138.00 </t>
  </si>
  <si>
    <t>JULLY ANDREA CUELLAR RUIZ</t>
  </si>
  <si>
    <t>https://community.secop.gov.co/Public/Tendering/OpportunityDetail/Index?noticeUID=CO1.NTC.4365636&amp;isFromPublicArea=True&amp;isModal=False</t>
  </si>
  <si>
    <t>CD-232-CAM-2023</t>
  </si>
  <si>
    <t>PRESTACIÓN DE SERVICIOS PROFESIONALES A LA CORPORACIÓN AUTÓNOMA REGIONAL DEL ALTO MAGDALENA, EN LA JURISDICCIÓN DE LA DIRECCIÓN TERRITORIAL NORTE, EN EL DESARROLLO DE ACTIVIDADES SEGUIMIENTO A LOS PERMISOS DE CONCESIONES DE AGUAS SUPERFICIALES, EN CUMPLIMIENTO DE LA META DEL ÍNDICE DE EVALUACIÓN Y DESEMPEÑO INSTITUCIONAL – IEDI, VIGENCIA 2023 EN CUMPLIMIENTO DE LA POLÍTICA NACIONAL PARA LA GESTIÓN INTEGRAL DEL RECURSO HÍDRICO.</t>
  </si>
  <si>
    <t>7 M - 15 D SUPERAR 30/12/2023</t>
  </si>
  <si>
    <t>CAROL MILENE ANTURY</t>
  </si>
  <si>
    <t>CR 23 42 A 00 TO 3 AP 603 CON SAN PABLO BRR VILLA NUBIA de Neiva Huila</t>
  </si>
  <si>
    <t>GI132320132010310701832010262.3.2.02.02.008 Servicios prestados a las empresas y servicios de producción FUENTE 15002: TUA VIGENCIA $15,522,948.00 // GI132320332030214207632030452.3.2.02.02.008 Servicios prestados a las empresas y servicios de producción FUENTE 13001: TRANSF. SECTOR ELECTRICO VIGENCIA $13,582,580.00</t>
  </si>
  <si>
    <t>https://community.secop.gov.co/Public/Tendering/OpportunityDetail/Index?noticeUID=CO1.NTC.4384167&amp;isFromPublicArea=True&amp;isModal=False</t>
  </si>
  <si>
    <t>CD-235-1-CAM.2023</t>
  </si>
  <si>
    <t>COMODATO</t>
  </si>
  <si>
    <t>LA CORPORACIÓN AUTÓNOMA REGIONAL DEL ALTO MAGDALENA – CAM ENTREGA AL MUNICIPIO DE VILLAVIEJA (H), EN LA MODALIDAD DE COMODATO O PRÉSTAMO DE USO GRATUITO EL CENTRO DE INTERPRETACIÓN AMBIENTAL DEL DRMI LA TATACOA, UBICADO EN EL DISTRITO REGIONAL DE MANEJO INTEGRADO - DRMI LA TATACOA, MUNICIPIO DE VILLAVIEJA (H), PARA CONSTITUIR UNA ALIANZA INSTITUCIONAL PARA DESARROLLAR LABORES DE EDUCACIÓN AMBIENTAL, ECOTURISMO Y PROCESOS DE SOCIALIZACIÓN PROMOVIENDO ACCIONES PARA EL CONOCIMIENTO, CONSERVACIÓN Y RESTAURACIÓN DE ECOSISTEMAS Y LA IMPLEMENTACIÓN DE ESTRATEGIAS QUE ASEGUREN LA EFECTIVA PROTECCIÓN DE LA BIODIVERSIDAD Y LA SOSTENIBILIDAD DE LOS BIENES Y SERVICIOS AMBIENTALES ESENCIALES PARA EL DESARROLLO SOSTENIBLE DE LA REGIÓN</t>
  </si>
  <si>
    <t>5 A</t>
  </si>
  <si>
    <t>ALCALDIA DE VILLAVIEJA (MUNICIPIO DE VILLAVIEJA HUILA)</t>
  </si>
  <si>
    <t>891180187-2</t>
  </si>
  <si>
    <t>Villavieja Departamento: Huila</t>
  </si>
  <si>
    <t>https://community.secop.gov.co/Public/Tendering/OpportunityDetail/Index?noticeUID=CO1.NTC.4384667&amp;isFromPublicArea=True&amp;isModal=False</t>
  </si>
  <si>
    <t>MC-015-CAM-2023</t>
  </si>
  <si>
    <t>APOYO A LA GESTIÓN A LA SUBDIRECCIÓN DE GESTIÓN AMBIENTAL DE LA CORPORACIÓN AUTÓNOMA REGIONAL DEL ALTO MAGDALENA (CAM), EN EL DESARROLLO DE ACTIVIDADES AMBIENTALES EN LA EJECUCIÓN DEL PLAN DE ORDENACIÓN Y MANEJO DE LA CUENCA HIDROGRÁFICA DEL RÍO LORO, RÍO LAS CEIBAS Y OTROS DIRECTOS AL MAGDALENA DENTRO DE LA IMPLEMENTACIÓN DE LOS PROGRAMAS “BOSQUES Y ÁREAS DE RESERVA Y FORTALECIMIENTO ORGANIZATIVO Y COORDINACIÓN INTERINSTITUCIONAL</t>
  </si>
  <si>
    <t>YAIR SANCHEZ GONZALEZ</t>
  </si>
  <si>
    <t>Vereda Pueblo nuevo Neiva Huila</t>
  </si>
  <si>
    <t>ENCARGO FIDUCIARIO CAM – PLAN DE ORDENAMIENTO Y MANEJO DE LA CUENCA HIDROGRAFICA DEL RÍO LAS CEIBAS EN EL MUNICIPIO DE NEIVA –FIDUCIARIA POPULAR S.A, $12.851.200 M/CTE, incluido 4 X mil.</t>
  </si>
  <si>
    <t>Cuenta Rentar 250-390-11504-9 Encargo Fiduciario #052 -07 Fiduciaria Popular $12.048.000</t>
  </si>
  <si>
    <t>https://community.secop.gov.co/Public/Tendering/OpportunityDetail/Index?noticeUID=CO1.NTC.4332877&amp;isFromPublicArea=True&amp;isModal=False</t>
  </si>
  <si>
    <t>CD-234-CAM-2023</t>
  </si>
  <si>
    <t>PRESTACIÓN DE SERVICIOS DE APOYO A LA GESTIÓN DE LA CORPORACIÓN AUTÓNOMA REGIONAL DEL ALTO MAGDALENA (CAM), EN CALIDAD DE PASANTE DE INGENIERÍA AMBIENTAL PARA APLICAR LOS CONOCIMIENTOS ADQUIRIDOS EN LA CARRERA EN EL ACOMPAÑAMIENTO ADMINISTRATIVO, ASISTENCIAL Y OPERATIVO EN EL SEGUIMIENTO DE CONCESIONES Y PERMISOS AMBIENTALES EN JURISDICCIÓN DE LA DIRECCIÓN TERRITORIAL NORTE.</t>
  </si>
  <si>
    <t>ELIZABETH VARGAS SALAZAR</t>
  </si>
  <si>
    <t>CR 15 N° 33 04 Campoalegre</t>
  </si>
  <si>
    <t>GI132320332030214207632030452.3.2.02.02.008 Servicios prestados a las empresas y servicios de producción FUENTE 13001: TRANSF. SECTOR ELECTRICO VIGENCIA $7,468,796.00</t>
  </si>
  <si>
    <t>https://community.secop.gov.co/Public/Tendering/OpportunityDetail/Index?noticeUID=CO1.NTC.4384194&amp;isFromPublicArea=True&amp;isModal=False</t>
  </si>
  <si>
    <t>CD-233-CAM-2023</t>
  </si>
  <si>
    <t>AUNAR ESFUERZOS ADMINISTRATIVOS, TÉCNICOS, CIENTÍFICOS E INSTITUCIONALES PARA LA EJECUCION DEL PROYECTO DE INVESTIGACIÓN DENOMINADO: PERCEPCIÓN SOCIO-AMBIENTAL DEL HUMEDAL LOS COLORES A PARTIR DE UNA EVALUACIÓN ECOLÓGICA HOLÍSTICA</t>
  </si>
  <si>
    <t>AV.PASTRANA BORRERO CON CRA 1.</t>
  </si>
  <si>
    <t>GI132320232020112103832020042.3.2.02.02.008 Servicios prestados a las empresas y servicios de producción FUENTE 13001: TRANSF. SECTOR ELECTRICO VIGENCIA $10,040,000.00</t>
  </si>
  <si>
    <t>https://community.secop.gov.co/Public/Tendering/OpportunityDetail/Index?noticeUID=CO1.NTC.4379480&amp;isFromPublicArea=True&amp;isModal=False</t>
  </si>
  <si>
    <t>CD-236-CAM-2023</t>
  </si>
  <si>
    <t>SERVICIOS PROFESIONALES A LA DIRECCIÓN TERRITORIAL NORTE DE LA CORPORACIÓN AUTÓNOMA REGIONAL DEL ALTO MAGDALENA – CAM, EN EL MARCO DEL PROYECTO “CONTROL, SEGUIMIENTO Y MONITOREO AL USO Y MANEJO DE LOS RECURSOS DE LA OFERTA NATURAL”, ATENDIENDO INFRACCIONES Y/O AFECTACIONES A LOS RECURSOS NATURALES RENOVABLES MEDIANTE ACCIONES DE CONTROL Y VIGILANCIA AMBIENTAL.</t>
  </si>
  <si>
    <t>PAULA MARCELA PASTRANA CELY</t>
  </si>
  <si>
    <t>Carrera 45 BIS No 24ª-33 Casa B10 Neiva (Huila)</t>
  </si>
  <si>
    <t>GI132320232020212705032020072.3.2.02.02.008 Servicios prestados a las empresas y servicios de producción FUENTE 13001: TRANSF. SECTOR ELECTRICO VIGENCIA $27,165,160.00</t>
  </si>
  <si>
    <t>https://community.secop.gov.co/Public/Tendering/OpportunityDetail/Index?noticeUID=CO1.NTC.4384919&amp;isFromPublicArea=True&amp;isModal=False</t>
  </si>
  <si>
    <t>SA-SI-04-CAM-2023</t>
  </si>
  <si>
    <t>ADQUISICIÓN E INSTALACIÓN DE MOBILIARIO PARA DOTAR EL CENTRO DE ATENCIÓN AL USUARIO Y VIGILANCIA, AUDITORIO, KIOSKO Y EL BLOQUE DE OFICINAS DE LA SEDE DE LA DIRECCIÓN TERRITORIAL CENTRO (GARZÓN) DE LA CORPORACIÓN AUTÓNOMA REGIONAL DEL ALTO MAGDALENA – CAM.</t>
  </si>
  <si>
    <t>2 M SIN SUPERAR LA PRESENTE VIGENCIA FISCAL</t>
  </si>
  <si>
    <t>GILBERTO MUÑOZ ADARMES / CASA DE LA VITRINA</t>
  </si>
  <si>
    <t>CARRERA 3 No. 10 - 57 NEIVA HUILA</t>
  </si>
  <si>
    <t>GI132329932990116111332990112.3.2.01.01.004.01.01.02 Muebles del tipo utilizado en la oficina FUENTE 12001: OTROS PROPIOS EVALUACION LICENCIAS $93,972,157.00 / GI132329932990116111332990112.3.2.01.01.004.01.01.02 Muebles del tipo utilizado en la oficina FUENTE 12002: OTROS R. PROPIOS SEGUM. LICENCIAS $35,510,491.00 / GI132329932990116111332990112.3.2.01.01.004.01.01.02 Muebles del tipo utilizado en la oficina FUENTE 18005: PREDIAL CARTERA $109,514,413.00</t>
  </si>
  <si>
    <t>https://community.secop.gov.co/Public/Tendering/OpportunityDetail/Index?noticeUID=CO1.NTC.4243702&amp;isFromPublicArea=True&amp;isModal=False</t>
  </si>
  <si>
    <t>CD-240-CAM-2023</t>
  </si>
  <si>
    <t>PRESTACIÓN DE SERVICIOS PROFESIONALES PARA BRINDAR ASESORÍA Y ACOMPAÑAMIENTO A LA CORPORACIÓN AUTONOMA REGIONAL DEL ALTO MAGDALENA EN LA IMPLEMENTACION DEL PLAN DE CONSERVACION DEL ROBLE NEGRO (Colombobalanus excelsa) EN LA ZONA SUR DEL DEPARTAMENTO DEL HUILA, ASI COMO PARA LA IDENTIFICACION Y CONSERVACION DE FLORA DEL MACIZO COLOMBIANO.</t>
  </si>
  <si>
    <t>7 M - 15 D SIN EXCEDER 31/12/2023</t>
  </si>
  <si>
    <t>ALEJANDRO FONSECA CORTES</t>
  </si>
  <si>
    <t>CL 1 5 32 Palestina Huila</t>
  </si>
  <si>
    <t>GI132320232020112504532020402.3.2.02.02.008 Nombre: Prestación de Servicios a las empresas y servicios de producción. FUENTE 13001: TRANSF. SECTOR ELECTRICO VIGENCIA.$37,022,269.00</t>
  </si>
  <si>
    <t>https://community.secop.gov.co/Public/Tendering/OpportunityDetail/Index?noticeUID=CO1.NTC.4401725&amp;isFromPublicArea=True&amp;isModal=False</t>
  </si>
  <si>
    <t>CD-237-CAM-2023</t>
  </si>
  <si>
    <t>AUNAR ESFUERZOS TÉCNICOS, ADMINISTRATIVOS Y FINANCIEROS ENTRE LA CORPORACIÓN AUTÓNOMA REGIONAL DEL ALTO MAGDALENA – CAM Y EL MUNICIPIO DE SAN AGUSTÍN PARA REALIZAR EL MANTENIMIENTO DE AISLAMIENTOS CONSTRUIDOS EN ZONAS DEDICADAS A LA CONSERVACIÓN Y PROTECCIÓN DE FUENTES ABASTECEDORAS DE ACUEDUCTOS VEREDALES Y DEL MUNICIPIO DE SAN AGUSTÍN - HUILA</t>
  </si>
  <si>
    <t>MUNICIPIO DE SAN AGUSTÍN – HUILA</t>
  </si>
  <si>
    <t>891180056-6</t>
  </si>
  <si>
    <t>Calle 3 con Carrera 12 esquina Edificio Alcaldía Municipal San Agustín – Huila</t>
  </si>
  <si>
    <t>GI132320232020313306432020062.3.2.02.02.009 Servicios para la comunidad, sociales y personales FUENTE 15003: TASAS APROV. FORESTAL $29,031,858.00</t>
  </si>
  <si>
    <t>https://community.secop.gov.co/Public/Tendering/OpportunityDetail/Index?noticeUID=CO1.NTC.4401514&amp;isFromPublicArea=True&amp;isModal=False</t>
  </si>
  <si>
    <t>CD-238-CAM-2023</t>
  </si>
  <si>
    <t>AUNAR ESFUERZOS TÉCNICOS, ADMINISTRATIVOS Y FINANCIEROS ENTRE LA CORPORACIÓN AUTÓNOMA REGIONAL DEL ALTO MAGDALENA – CAM Y EL MUNICIPIO DE PALESTINA PARA REALIZAR EL MANTENIMIENTO DE AISLAMIENTOSCONSTRUIDOS EN ZONAS DEDICADAS A LA CONSERVACIÓN Y PROTECCIÓN DE FUENTES ABASTECEDORAS DE ACUEDUCTOS VEREDALES Y DEL MUNICIPIO DE PALESTINA - HUILA</t>
  </si>
  <si>
    <t>MUNICIPIO DE PALESTINA – HUILA</t>
  </si>
  <si>
    <t xml:space="preserve"> 891102764-1</t>
  </si>
  <si>
    <t>Calle 3 No 3-42 - Segundo Piso Galería Municipal Palestina – Huila</t>
  </si>
  <si>
    <t>GI132320232020313306432020062.3.2.02.02.009 Servicios para la comunidad, sociales y personales FUENTE 15003: TASAS APROV. FORESTAL $87,097,706.00</t>
  </si>
  <si>
    <t>https://community.secop.gov.co/Public/Tendering/OpportunityDetail/Index?noticeUID=CO1.NTC.4402796&amp;isFromPublicArea=True&amp;isModal=False</t>
  </si>
  <si>
    <t>CD-239-CAM-2023</t>
  </si>
  <si>
    <t>AUNAR ESFUERZOS TÉCNICOS, ADMINISTRATIVOS Y FINANCIEROS ENTRE LA CORPORACIÓN AUTÓNOMA REGIONAL DEL ALTO MAGDALENA – CAM Y EL MUNICIPIO DE SUAZA PARA REALIZAR EL MANTENIMIENTO DE AISLAMIENTOS CONSTRUIDOS EN ZONAS DEDICADAS A LA CONSERVACIÓN Y PROTECCIÓN DE FUENTES ABASTECEDORAS DE ACUEDUCTOS VEREDALES Y DEL MUNICIPIO DE SUAZA - HUILA</t>
  </si>
  <si>
    <t>MUNICIPIO DE SUAZA – HUILA</t>
  </si>
  <si>
    <t>891180191-2</t>
  </si>
  <si>
    <t>Calle 7a No 3-07 Suaza – Huila</t>
  </si>
  <si>
    <t>GI132320232020313306432020062.3.2.02.02.009 Servicios para la comunidad, sociales y personales FUENTE 15003: TASAS APROV. FORESTAL $23,416,468.00</t>
  </si>
  <si>
    <t>https://community.secop.gov.co/Public/Tendering/OpportunityDetail/Index?noticeUID=CO1.NTC.4404202&amp;isFromPublicArea=True&amp;isModal=False</t>
  </si>
  <si>
    <t>CD-241-CAM-2023</t>
  </si>
  <si>
    <t>PRESTAR SUS SERVICIOS PROFESIONALES A LA DIRECCION TERRITORIAL SUR DE LA CORPORACIÓN AUTÓNOMA REGIONAL DEL ALTO MAGDALENA – CAM, EN EL DESARROLLO DE ACTIVIDADES DE ACOMPAÑAMIENTO EN LA ATENCIÓN DE DENUNCIAS POR INFRACCIONES Y/O AFECTACIONES A LOS RECURSOS NATURALES RENOVABLES MEDIANTE ACCIONES DE CONTROL Y VIGILANCIA AMBIENTAL.</t>
  </si>
  <si>
    <t>ADOLFO HOYOS SAMBONI</t>
  </si>
  <si>
    <t>VDA VISTA HERMOSA CORR PALMARITO PITALITO (H)</t>
  </si>
  <si>
    <t>https://community.secop.gov.co/Public/Tendering/OpportunityDetail/Index?noticeUID=CO1.NTC.4401974&amp;isFromPublicArea=True&amp;isModal=False</t>
  </si>
  <si>
    <t>CD-242-CAM-2023</t>
  </si>
  <si>
    <t>PRESTACIÓN DE SERVICIOS PROFESIONALES A LA CORPORACIÓN AUTÓNOMA REGIONAL DEL ALTO MAGDALENA, EN LA JURISDICCIÓN DE LA DIRECCIÓN TERRITORIAL NORTE, EN EL DESARROLLO DE ACTIVIDADES RELACIONADAS CON EL SEGUIMIENTO A CONCESIONES DE AGUA SUPERFICIAL PARA EL CUMPLIMIENTO DEL ÍNDICE DE EVALUACIÓN Y DESEMPEÑO INSTITUCIONAL – IEDI, VIGENCIA 2023 EN CUMPLIMIENTO DE LA POLÍTICA NACIONAL PARA LA GESTIÓN INTEGRAL DEL RECURSO HÍDRICO.</t>
  </si>
  <si>
    <t>7 M 15 D SIN EXCEDER 31/12/202</t>
  </si>
  <si>
    <t>MARIA PAULA AMAYA LOSADA</t>
  </si>
  <si>
    <t xml:space="preserve"> Carrera 32D No 22ª-42 Neiva (Huila)</t>
  </si>
  <si>
    <t>https://community.secop.gov.co/Public/Tendering/OpportunityDetail/Index?noticeUID=CO1.NTC.4402619&amp;isFromPublicArea=True&amp;isModal=False</t>
  </si>
  <si>
    <t>CD-243-CAM-2023</t>
  </si>
  <si>
    <t>PRESTACIÓN DE SERVICIOS PROFESIONALES COMO INGENIERÍA AMBIENTAL A LA DIRECCIÓN TERRITORIAL SUR EN LA ATENCIÓN Y/O ASISTENCIA TÉCNICA Y SEGUIMIENTO A LOS PLANES DE GESTIÓN INTEGRAL DE RESIDUOS SÓLIDOS – PGIRS Y DE RESIDUOS DE CONSTRUCCIÓN Y DEMOLICIÓN – RCD</t>
  </si>
  <si>
    <t>7 M SIN SUPERAR LA PRESENTE VIGENCIA FISCAL</t>
  </si>
  <si>
    <t>LUISA FERNANDA VARGAS</t>
  </si>
  <si>
    <t xml:space="preserve"> Carrera 2E No 9-28 Torre 3 Apto 201 Pitalito (Huila)
</t>
  </si>
  <si>
    <t>GI132320132010310501632010092.3.2.02.02.008 Servicios prestados a las empresas y servicios de producción FUENTE 13001: TRANSF. SECTOR ELECTRICO VIGENCIA $5,433,032.00 // GI132320132010311402932010262.3.2.02.02.008 Servicios prestados a las empresas y servicios de producción FUENTE 13001: TRANSF. SECTOR ELECTRICO VIGENCIA $21,732,128.00</t>
  </si>
  <si>
    <t>https://community.secop.gov.co/Public/Tendering/OpportunityDetail/Index?noticeUID=CO1.NTC.4405382&amp;isFromPublicArea=True&amp;isModal=False</t>
  </si>
  <si>
    <t>CD-244-CAM-2023</t>
  </si>
  <si>
    <t>CONTRATAR LA PRESTACIÓN DE SERVICIOS PROFESIONALES PARA EL APOYO EN LAS ACTIVIDADES DERIVADAS DEL PROCESO DE CONCERTACIÓN DE METAS DE CARGA CONTAMINANTE DEL RECURSO HÍDRICO, EN LA GESTIÓN, ANÁLISIS Y PROCESAMIENTO DE INFORMACIÓN AL CUMPLIMIENTO DE LA NORMATIVIDAD DE VERTIMIENTOS Y EN LAS DEMÁS ACCIONES REQUERIDAS EN EL MARCO DE LA GESTIÓN Y ADMINISTRACIÓN DEL RECURSO HÍDRICO QUE ADELANTE LA CORPORACIÓN AUTÓNOMA REGIONAL DEL ALTO MAGDALENA - CAM.</t>
  </si>
  <si>
    <t>CARMEN LORENA TRUJILLO CHARRY</t>
  </si>
  <si>
    <t>CL 56 B 17 71 NEIVA (H)</t>
  </si>
  <si>
    <t>GI132320332030214207632030452.3.2.02.02.008 Servicios prestados a las empresas y servicios de producción FUENTE 13001: TRANSF. SECTOR ELECTRICO VIGENCIA $29,953,058.00 // GI132320332030214207632030452.3.2.02.02.008 Servicios prestados a las empresas y servicios de producción FUENTE 15001: TASAS RETRIBUTIVAS VIGENCIA $2,023,323.00</t>
  </si>
  <si>
    <t>https://community.secop.gov.co/Public/Tendering/OpportunityDetail/Index?noticeUID=CO1.NTC.4419880&amp;isFromPublicArea=True&amp;isModal=False</t>
  </si>
  <si>
    <t>CD-245-CAM-2023</t>
  </si>
  <si>
    <t>AUNAR ESFUERZOS TÉCNICOS, ADMINISTRATIVOS Y FINANCIEROS ENTRE LAS PARTES PARA EL DESARROLLO DE ESTRATEGIAS DE EDUCACIÓN AMBIENTAL Y PRODUCTIVAS-AMBIENTALES DESDE LOS USOS Y COSTUMBRES Y PLAN DE VIDA DE LAS COMUNIDADES INDÍGENAS UBICADAS EN LA ZONA NORTE Y OCCIDENTE DEL DEPARTAMENTO DEL HUILA</t>
  </si>
  <si>
    <t>5 M SIN EXCEDER 30/12/2023</t>
  </si>
  <si>
    <t>ASOCIACIÓN DE AUTORIDADES TRADICIONALES DEL CONSEJO REGIONAL INDÍGENA DEL HUILA – CRIHU</t>
  </si>
  <si>
    <t>813013679-6</t>
  </si>
  <si>
    <t>CL 9 8 40 NEIVA HUILA</t>
  </si>
  <si>
    <t>GI132320532050315109332050222.3.2.02.02.008 Servicios prestados a las empresas y servicios de producción FUENTE 11002: PREDIAL VIGENCIA MPIOS $216,559,788.00 // GI132320632060115409632060032.3.2.01.01.003.01.04 Hornos y quemadores para alimentación de hogares y sus partes y piezas FUENTE 11001: PREDIAL VIGENCIA NEIVA $51,106,612.00</t>
  </si>
  <si>
    <t>https://community.secop.gov.co/Public/Tendering/OpportunityDetail/Index?noticeUID=CO1.NTC.4420341&amp;isFromPublicArea=True&amp;isModal=False</t>
  </si>
  <si>
    <t>CD-246-CAM-2023</t>
  </si>
  <si>
    <t>PRESTACIÓN DE SERVICIOS PROFESIONALES DE BIOLOGIA A LA CORPORACIÓN AUTÓNOMA REGIONAL DEL ALTO MAGDALENA – CAM, EN ATENCIÓN, VALORACIÓN BIOLÓGICA, REHABILITACIÓN Y DISPOSICIÓN FINAL DE LOS ANIMALES QUE INGRESAN A LAS INSTALACIONES DEL CENTRO DE ATENCIÓN Y VALORACIÓN DE FAUNA SILVESTRE – CAV TERUAL, HOGARES DE PASO DE NEIVA Y PITALITO, ASI COMO TAMBIEN ATENCION DE INTERACCIONES NEGATIVAS CON LA FAUNA SILVESTRE Y PRONUNCIAMIENTOS AL RECURSO FAUNA SILVESTRE EN EL MARCO DE LAS COMPETENCIAS DE LA CAM.</t>
  </si>
  <si>
    <t>LUISA FERNANDA JARAMILLO MORENO</t>
  </si>
  <si>
    <t>Calle 2 No 11-26 San Agustín (Huila)</t>
  </si>
  <si>
    <t>GI132320232020212905532020402.3.2.02.02.008 Servicios prestados a las empresas y servicios de producción FUENTE 11002: PREDIAL VIGENCIA MPIOS $27,165,160.00</t>
  </si>
  <si>
    <t>https://community.secop.gov.co/Public/Tendering/OpportunityDetail/Index?noticeUID=CO1.NTC.4420676&amp;isFromPublicArea=True&amp;isModal=False</t>
  </si>
  <si>
    <t>CD-247-CAM-2023</t>
  </si>
  <si>
    <t xml:space="preserve">PRESTAR SERVICIOS PROFESIONALES A LA DIRECCION TERRITORIAL CENTRO DE LA CORPORACIÓN AUTÓNOMA REGIONAL DEL ALTO MAGDALENA – CAM, EN EL MARCO DEL PROYECTO CONTROL, SEGUIMIENTO Y MONITOREO AL USO Y MANEJO DE LOS RECURSOS DE LA OFERTA NATURAL, ATENDIENDO INFRACCIONES Y/O AFECTACIONES A LOS RECURSOS NATURALES INCLUIDO FAUNA SILVESTRE MEDIANTE ACCIONES DE CONTROL Y VIGILANCIA AMBIENTAL.
</t>
  </si>
  <si>
    <t>ALEXANDER PARAMO CHANTRE</t>
  </si>
  <si>
    <t xml:space="preserve"> Vereda La Florida Guadalupe (Huila)</t>
  </si>
  <si>
    <t>DIEGO ATILIANO TRUJILLO TORRES (RODRIGO GONZALEZ)</t>
  </si>
  <si>
    <t>https://community.secop.gov.co/Public/Tendering/OpportunityDetail/Index?noticeUID=CO1.NTC.4421268&amp;isFromPublicArea=True&amp;isModal=False</t>
  </si>
  <si>
    <t>CD-248-CAM-2023</t>
  </si>
  <si>
    <t>PRESTACIÓN DE SERVICIOS PROFESIONALES A LA CORPORACIÓN AUTÓNOMA REGIONAL DEL ALTO MAGDALENA, EN LA JURISDICCIÓN DE LA DIRECCIÓN TERRITORIAL NORTE, EN EL DESARROLLO DE ACTIVIDADES RELACIONADAS CON EL ACOMPAÑAMIENTO TÉCNICO, EVALUACIÓN Y SEGUIMIENTO A CONCESIONES DE AGUA SUPERFICIAL Y PERMISOS PARA EL CUMPLIMIENTO DEL ÍNDICE DE EVALUACIÓN Y DESEMPEÑO INSTITUCIONAL – IEDI, VIGENCIA 2023 EN CUMPLIMIENTO DE LA POLÍTICA NACIONAL PARA LA GESTIÓN INTEGRAL DEL RECURSO HÍDRICO.</t>
  </si>
  <si>
    <t>LISETH FERNANDA VARGAS VILLARREAL</t>
  </si>
  <si>
    <t>CARRERA 42 18A 08 CONJUNTO BOSQUES DE SANTA ANA APTO 101 de Neiva Huila</t>
  </si>
  <si>
    <t>GI132320132010310701832010262.3.2.02.02.008 Servicios prestados a las empresas y servicios de producción FUENTE 15002: TUA VIGENCIA $15,522,948.00 // GI132320332030214207632030452.3.2.02.02.008 Servicios prestados a las empresas y servicios de producción FUENTE 13001: TRANSF. SECTOR ELECTRICO VIGENCIA $$3,880,737.00 // GI132320332030214407832030442.3.2.02.02.008 Servicios prestados a las empresas y servicios de producción FUENTE 13001: TRANSF. SECTOR ELECTRICO VIGENCIA $7,761,474.00</t>
  </si>
  <si>
    <t>https://community.secop.gov.co/Public/Tendering/OpportunityDetail/Index?noticeUID=CO1.NTC.4423092&amp;isFromPublicArea=True&amp;isModal=False</t>
  </si>
  <si>
    <t>CD-249-CAM-2023</t>
  </si>
  <si>
    <t>PRESTACIÓN DE SERVICIOS PROFESIONALES A LA CORPORACIÓN AUTÓNOMA REGIONAL DEL ALTO MAGDALENA, EN LA JURISDICCIÓN DE LA DIRECCIÓN TERRITORIAL NORTE, EN EL DESARROLLO DE ACTIVIDADES RELACIONADAS CON LA GESTIÓN DE ACTIVIDADES DE SEGUIMIENTO A CONCESIONES DE AGUA SUPERFICIAL Y PERMISOS AMBIENTALES PARA EL CUMPLIMIENTO DEL ÍNDICE DE EVALUACIÓN Y DESEMPEÑO INSTITUCIONAL – IEDI, VIGENCIA 2023 EN CUMPLIMIENTO DE LA POLÍTICA NACIONAL PARA LA GESTIÓN INTEGRAL DEL RECURSO HÍDRICO</t>
  </si>
  <si>
    <t>MICHAELL JORDAN GUTIERREZ SALINAS</t>
  </si>
  <si>
    <t>Calle 18 # 40 – 12 Barrio: Vergel de Neiva Huila</t>
  </si>
  <si>
    <t>GI132320132010310701832010262.3.2.02.02.008 Servicios prestados a las empresas y servicios de producción FUENTE 15002: TUA VIGENCIA $15,522,948.00 // GI132320232020212705032020072.3.2.02.02.008 Servicios prestados a las empresas y servicios de producción FUENTE 11001: PREDIAL VIGENCIA NEIVA $2,645,958.00 // GI132320332030214207632030452.3.2.02.02.008 Servicios prestados a las empresas y servicios de producción FUENTE 13001: TRANSF. SECTORELECTRICO VIGENCIA $8,996,253.00</t>
  </si>
  <si>
    <t>https://community.secop.gov.co/Public/Tendering/OpportunityDetail/Index?noticeUID=CO1.NTC.4424161&amp;isFromPublicArea=True&amp;isModal=False</t>
  </si>
  <si>
    <t>CD-251-CAM-2023</t>
  </si>
  <si>
    <t>PRESTACIÓN DE SERVICIOS PROFESIONALES A LA CORPORACIÓN AUTÓNOMA REGIONAL DEL ALTO MAGDALENA, EN LA JURISDICCIÓN DE LA DIRECCIÓN TERRITORIAL NORTE, EN EL DESARROLLO DE ACTIVIDADES DE SEGUIMIENTO A CONCESIONES DE AGUA SUPERFICIAL OTORGADAS, CON EL FIN DE DAR CUMPLIMIENTO AL INDICADOR DE GESTIÓN PORCENTAJE DE AUTORIZACIONES AMBIENTALES CON SEGUIMIENTO (IM 22)” Y EL CUMPLIMIENTO AL ÍNDICE DE EVALUACIÓN Y DESEMPEÑO INSTITUCIONAL – IEDI, VIGENCIA 2023.</t>
  </si>
  <si>
    <t>MIGUEL JOSE GOMEZ RIVERA</t>
  </si>
  <si>
    <t>Calle 4c # 17 – 14 de Neiva Huila</t>
  </si>
  <si>
    <t>GI132320132010310701832010262.3.2.02.02.008 Servicios prestados a las empresas y servicios de producción FUENTE 15002: TUA VIGENCIA $15,522,948.00 // GI132320332030214207632030452.3.2.02.02.008 Servicios prestados a las empresas y servicios de producción FUENTE 13001: TRANSF. SECTORELECTRICO VIGENCIA $11,642,211.00</t>
  </si>
  <si>
    <t xml:space="preserve">https://community.secop.gov.co/Public/Tendering/OpportunityDetail/Index?noticeUID=CO1.NTC.4444248&amp;isFromPublicArea=True&amp;isModal=False
</t>
  </si>
  <si>
    <t>CD-252-CAM-2023</t>
  </si>
  <si>
    <t>PRESTACIÓN DE SERVICIOS PROFESIONALES A LA CORPORACIÓN AUTÓNOMA REGIONAL DEL ALTO MAGDALENA (CAM), EN ACOMPAÑAMIENTO TÉCNICO DE SEGUIMIENTO Y ASISTENCIA A LAS CONCESIONES DE AGUA SUPERFICIALES EN LAS CORRIENTES DE ALTO CONFLICTO, EN CUMPLIMIENTO DE LA POLÍTICA NACIONAL PARA LA GESTIÓN INTEGRAL DEL RECURSO HÍDRICO EN LA JURISDICCIÓN DE LA DIRECCIÓN TERRITORIAL SUR.</t>
  </si>
  <si>
    <t>ANDREA ISABEL ARDILA CAMACHO</t>
  </si>
  <si>
    <t>Calle 24a SUR# 2 – 80 ESTE de Neiva Huila</t>
  </si>
  <si>
    <t>https://community.secop.gov.co/Public/Tendering/OpportunityDetail/Index?noticeUID=CO1.NTC.4443548&amp;isFromPublicArea=True&amp;isModal=False</t>
  </si>
  <si>
    <t>CCE-GAD-FM-28</t>
  </si>
  <si>
    <t>SUMINISTRO DE COMBUSTIBLE A LOS VEHÍCULOS QUE HACEN PARTE DEL PARQUE AUTOMOTOR DE LA CAM, ASÍ COMO DE LOS QUE BRINDAN APOYO LOGÍSTICO EN LA REALIZACIÓN DE ACCIONES Y OPERATIVOS DE CONTROL, VIGILANCIA Y SEGUIMIENTO POR PARTE DE LA RED DE CONTROL AMBIENTAL – RECAM</t>
  </si>
  <si>
    <t>DISTRACOM S.A.</t>
  </si>
  <si>
    <t>811009788-8</t>
  </si>
  <si>
    <t>Calle 7 No. 24-20 Cerete Córdoba,</t>
  </si>
  <si>
    <t>GA2.1.2.02.01.003 Otros bienes transportables (excepto productos metálicos, maquinaria y equipo) FUENTE:11001 PREDIAL VIGENCIA NEIVA $12,048,000.00 // GI132320232020212705132020072.1.2.02.01.003 Otros bienes transportables (excepto productos metálicos, maquinaria y equipo) FUENTE 12001: OTROS PROPIOS EVALUACION LICENCIAS $21,499,656.00</t>
  </si>
  <si>
    <t>https://www.colombiacompra.gov.co/tienda-virtual-del-estado-colombiano/ordenes-compra/109586</t>
  </si>
  <si>
    <t>SE TERMINA POR MUTUO ACUERDO LA ORDEN DE COMPRA</t>
  </si>
  <si>
    <t>CD-250-CAM-2023</t>
  </si>
  <si>
    <t>PRESTACIÓN DE SERVICIOS DE APOYO A LA CORPORACIÓN AUTÓNOMA REGIONAL DEL ALTO MAGDALENA (CAM), EN CALIDAD DE PRACTICANTE DE INGENIERÍA CIVIL, PARA APLICAR LOS CONOCIMIENTOS ADQUIRIDOS EN LA CARRERA, DESARROLLANDO ACTIVIDADES DE ACOMPAÑAMIENTO ADMINISTRATIVO Y ASISTENCIAL EN EL SEGUIMIENTO DE OBRAS HIDRÁULICAS PARA LOS USOS DEL RECURSO HÍDRICO SUPERFICIAL Y DE GESTIÓN DEL RIESGO EN JURISDICCIÓN DE LA CORPORACIÓN.EN JURISDICCIÓN DE LA CORPORACIÓN.</t>
  </si>
  <si>
    <t>LIZETH DANIELA VARGAS SALAZAR</t>
  </si>
  <si>
    <t>CR 7 AW # 37 - 57 Neiva</t>
  </si>
  <si>
    <t>GI132320332030214207632030452.3.2.02.02.008 Servicios prestados a las empresas y servicios de producción FUENTE 13001: TRANSF. SECTOR ELECTRICO VIGENCIA$3,186,500.00 // GI132320532050214908632050172.3.2.02.02.008 Servicios prestados a las empresas y servicios de producción FUENTE 11002: PREDIAL VIGENCIA MPIOS $4,282,297.00</t>
  </si>
  <si>
    <t>https://community.secop.gov.co/Public/Tendering/OpportunityDetail/Index?noticeUID=CO1.NTC.4443415&amp;isFromPublicArea=True&amp;isModal=False</t>
  </si>
  <si>
    <t>MC-016-CAM-2023</t>
  </si>
  <si>
    <t>PRESTAR EL SERVICIO DE EVALUACIÓN MÉDICA OCUPACIONAL DE CONFORMIDAD CON EL ART. 3 DE LA RESOLUCIÓN 2346 DE 2007, Y DEMAS EXÁMENES COMPLEMENTARIOS, SISTEMA DE VIGILANCIA EPIDEMIOLÓGICA Y LA APLICACIÓN DE LA BATERÍA DE RIESGO PSICOSOCIAL A LOS EMPLEADOS DE PLANTA DE LA CORPORACIÓN AUTÓNOMA REGIONAL DEL ALTO MAGDALENA-CAM QUE PRESTAN SUS SERVICIOS EN LA SEDE PRINCIPAL EN NEIVA Y LAS DIRECCIONES TERRITORIALES DE GARZÓN, PITALITO Y LA PLATA.</t>
  </si>
  <si>
    <t xml:space="preserve"> A partir de la suscripción del acta de inicio y en todo caso sin exceder el 31 de diciembre de 2023, contado a partir de la suscripción del acta de inicio y/o hasta agotar presupuesto, lo que primero ocurra.</t>
  </si>
  <si>
    <t>COMPAÑÍA LIDER DE PROFESIONALES EN SALUD S.A.S. - CLIPSALLUD</t>
  </si>
  <si>
    <t>900304743-4</t>
  </si>
  <si>
    <t>calle 18 #5a-48 NEIVA</t>
  </si>
  <si>
    <t>GA2.1.2.02.02.009 Servicios para la comunidad, sociales y personales FUENTE 11002: PREDIAL VIGENCIA MPIOS $12,048,000.00</t>
  </si>
  <si>
    <t>https://community.secop.gov.co/Public/Tendering/OpportunityDetail/Index?noticeUID=CO1.NTC.4349645&amp;isFromPublicArea=True&amp;isModal=False</t>
  </si>
  <si>
    <t xml:space="preserve">CD-253-CAM-2023 </t>
  </si>
  <si>
    <t>RECHAZADO</t>
  </si>
  <si>
    <t>AUNAR ESFUERZOS TÉCNICOS, ADMINISTRATIVOS Y FINANCIEROS ENTRE LA CORPORACIÓN AUTÓNOMA REGIONAL DEL ALTO MAGDALENA – CAM Y EL MUNICIPIO DE PITALITO PARA REALIZAR EL MANTENIMIENTO DE AISLAMIENTOS CONSTRUIDOS EN ZONAS DEDICADAS A LA CONSERVACIÓN Y PROTECCIÓN DE FUENTES ABASTECEDORAS DE CUEDUCTOS VEREDALES Y DEL MUNICIPIO DE PITALITO - HUILA</t>
  </si>
  <si>
    <t>5 M SINSUPERAR LA PRESENTE VIGENCI</t>
  </si>
  <si>
    <t>MUNICIPIO DE PITALITO (H)</t>
  </si>
  <si>
    <t>891180077-0</t>
  </si>
  <si>
    <t>CR 3 4 78 MUNICIPIO DE PITALITO (H)</t>
  </si>
  <si>
    <t>GI132320232020313306432020062.3.2.02.02.009 Servicios para la comunidad, sociales y personales FUENTE15003: TASAS APROV. FORESTAL $57,201,958.00</t>
  </si>
  <si>
    <t xml:space="preserve">MC-018-CAM-2023 </t>
  </si>
  <si>
    <t>OSCAR ARMANDO HERNANDEZ ROJAS</t>
  </si>
  <si>
    <t>carrera 10a este 03-93 PITALITO</t>
  </si>
  <si>
    <t>GI132320132010310902132010252.3.2.02.02.006 Servicios de alojamiento; servicios de suministro de comidas y bebidas; servicios de transporte; y servicios de distribución de electricidad, gas y agua FUENTE 12001: OTROS PROPIOS EVALUACION LICENCIAS $7,882,892.00 // GI132320132010311002332010222.3.2.02.02.006 Servicios de alojamiento; servicios de suministro de comidas y bebidas; servicios de transporte; y servicios de distribución de electricidad, gas y agua FUENTE 12001: OTROS PROPIOS EVALUACION LICENCIAS $8,259,020.00</t>
  </si>
  <si>
    <t>https://community.secop.gov.co/Public/Tendering/OpportunityDetail/Index?noticeUID=CO1.NTC.4348377&amp;isFromPublicArea=True&amp;isModal=False</t>
  </si>
  <si>
    <t xml:space="preserve">MC-019-CAM-2023 </t>
  </si>
  <si>
    <t>RECARGA, MANTENIMIENTO Y COMPRA DE EXTINTORES CO2 CON SU RESPECTIVO SOPORTE DE PISO Y SEÑALIZACIÓN PARA LA CORPORACIÓN AUTÓNOMA REGIONAL DEL ALTO MAGDALENA –CAM</t>
  </si>
  <si>
    <t>20 D</t>
  </si>
  <si>
    <t>JOSE HELIBERTO LLANO CASTAÑO</t>
  </si>
  <si>
    <t>Carrera 43 # 66 A 08 bloque 1 apto 511 Conjunto Trivento Manizalez</t>
  </si>
  <si>
    <t>GA2.1.2.02.02.008 Servicios prestados a las empresas y servicios de producción FUENTE 11002: PREDIAL VIGENCIA MPIOS $4,900,906.00</t>
  </si>
  <si>
    <t>https://community.secop.gov.co/Public/Tendering/OpportunityDetail/Index?noticeUID=CO1.NTC.4395452&amp;isFromPublicArea=True&amp;isModal=False</t>
  </si>
  <si>
    <t xml:space="preserve">CD-256-CAM-2023 </t>
  </si>
  <si>
    <t>PRESTACIÓN DE SERVICIOS PROFESIONALES A LA SUBDIRECCIÓN DE GESTIÓN AMBIENTAL DE LA CORPORACIÓN AUTÓNOMA REGIONAL DEL ALTO MAGDALENA - CAM, COMO INGENIERA AMBIENTAL EN LA GESTIÓN Y MANEJO DE VERTIMIENTOS DE AGUAS RESIDUALES DOMÉSTICAS Y NO DOMÉSTICAS EN EL ÁREA DE INFLUENCIA DEL PLAN DE ORDENACIÓN Y MANEJO DE LA CUENCA HIDROGRÁFICA DEL RÍO LORO, RÍO LAS CEIBAS Y OTROS DIRECTOS AL MAGDALENA</t>
  </si>
  <si>
    <t>MARIA ALEJANDRA BONILLA ESTEBAN</t>
  </si>
  <si>
    <t>CL 42 5 W 39 de Neiva Huila</t>
  </si>
  <si>
    <t>Certificación CEIBAS</t>
  </si>
  <si>
    <t>La Corporación expidió el CDP No. 2022000476 12/05/2022, giro al ENCARGO FIDUCIARIO CAM – PLAN DE ORDENAMIENTO Y MANEJO DE LA CUENCA HIDROGRAFICA DEL RÍO LAS CEIBAS EN EL MUNICIPIO DE NEIVA – FIDUCIARIA POPULAR S.A, con recursos disponibles por valor de TREINTA Y DOS MILLONES NOVECIENTOS TREINTA Y UN MIL DOSCIENTOS
PESOS ($32.931.200) M/CTE, incluido 4 X mil.</t>
  </si>
  <si>
    <t>https://community.secop.gov.co/Public/Tendering/OpportunityDetail/Index?noticeUID=CO1.NTC.4492449&amp;isFromPublicArea=True&amp;isModal=False</t>
  </si>
  <si>
    <t xml:space="preserve">CD-254-CAM-2023 </t>
  </si>
  <si>
    <t>PRESTAR LOS SERVICIOS PROFESIONALES COMO ABOGADO PARA EL APOYO JURÍDICO A LA DIRECCIÓN TERRITORIAL OCCIDENTE DE LA CORPORACIÓN AUTÓNOMA REGIONAL DEL ALTO MAGDALENA - CAM, A TRAVÉS DE LA ASESORÍA JURÍDICA EN EL TRÁMITE E IMPULSO DE LOS PROCESOS SANCIONATORIOS AMBIENTALES ACTIVOS, CONFORME LO ESTABLECE LA LEY 1333 DE 2009, Y DEMÁS NORMAS COMPLEMENTARIAS VIGENTES; EN EL MARCO DEL PROYECTO 320103: CONTROL Y VIGILANCIA AL DESARROLLO SECTORIAL SOSTENIBLE.</t>
  </si>
  <si>
    <t>MARIA JULIANA PERDOMO MOSQUERA</t>
  </si>
  <si>
    <t>CL 52 1 D 82 de Neiva Huila</t>
  </si>
  <si>
    <t>GI132320132010310902032010252.3.2.02.02.008 Servicios prestados a las empresas y servicios de producción FUENTE 12001: OTROS PROPIOS EVALUACION LICENCIAS $3,012,000.00 / GI132320132010311002232010222.3.2.02.02.008 Servicios prestados a las empresas y servicios de producción FUENTE 11002: PREDIAL VIGENCIA MPIOS $22,547,852.00</t>
  </si>
  <si>
    <t>https://community.secop.gov.co/Public/Tendering/OpportunityDetail/Index?noticeUID=CO1.NTC.4488368&amp;isFromPublicArea=True&amp;isModal=False</t>
  </si>
  <si>
    <t xml:space="preserve">CD-259-CAM-2023 </t>
  </si>
  <si>
    <t>PRESTACIÓN DE SERVICIOS PROFESIONALES A LA CAM, EN LA JURISDICCIÓN DE LA DIRECCIÓN TERRITORIAL NORTE, EN EL DESARROLLO DE ACTIVIDADES RELACIONADAS CON EL SEGUIMIENTO A CONCESIONES DE AGUA SUPERFICIAL PARA EL CUMPLIMIENTO DEL ÍNDICE DE EVALUACIÓN Y DESEMPEÑO INSTITUCIONAL – IEDI, VIGENCIA 2023 EN CUMPLIMIENTO DE LA POLÍTICA NACIONAL PARA LA GESTIÓN INTEGRAL DEL RECURSO HÍDRICO.</t>
  </si>
  <si>
    <t>6 M - 15 D</t>
  </si>
  <si>
    <t>MARIA CAMILA ROSERO RAMIREZ</t>
  </si>
  <si>
    <t>CL 37 SUR 3 109 CA 14 CONJ MONTEVERDE BRR NEIVA LA NUEVA</t>
  </si>
  <si>
    <t>GI132320332030214207632030452.3.2.02.02.008 Servicios prestados a las empresas y servicios de producción FUENTE 13001: TRANSF. SECTOR ELECTRICO VIGENCIA $25,224,791.00</t>
  </si>
  <si>
    <t>https://community.secop.gov.co/Public/Tendering/OpportunityDetail/Index?noticeUID=CO1.NTC.4492552&amp;isFromPublicArea=True&amp;isModal=False</t>
  </si>
  <si>
    <t xml:space="preserve">MC-021-CAM-2023 </t>
  </si>
  <si>
    <t>PRESTAR EL SERVICIO DE FUMIGACION Y CONTROL DE PLAGAS INSECTOS VOLADORES, RASTREROS Y ROEDORES MENORES EN LAS CINCO SEDES DE LA CORPORACIÓN AUTÓNOMA REGIONAL DEL ALTO MAGDALENA-CAM UBICADAS EN LOS MUNICIPIOS DE NEIVA, LA PLATA, GARZÓN, TERUEL Y PITALITO</t>
  </si>
  <si>
    <t>OLGA LUCIA MOTTA ROJAS</t>
  </si>
  <si>
    <t>CALLE 23 SUR 6 17 NEIVA</t>
  </si>
  <si>
    <t>GA2.1.2.02.02.008 Servicios prestados a las empresas y servicios de producción FUENTE11002: PREDIAL VIGENCIA MPIOS $9,822,054.00</t>
  </si>
  <si>
    <t>2023/08/29</t>
  </si>
  <si>
    <t>https://community.secop.gov.co/Public/Tendering/OpportunityDetail/Index?noticeUID=CO1.NTC.4423473&amp;isFromPublicArea=True&amp;isModal=False</t>
  </si>
  <si>
    <t xml:space="preserve">CD-257-CAM-2023 </t>
  </si>
  <si>
    <t>APOYO A LA GESTION MEDIANTE ACTIVIDADES DE SEGUIMIENTO, ASESORÍA Y ASISTENCIA A APICULTORES APOYADOS POR LA CAM EN LOS MUNICIPIOS DE GARZÓN, GIGANTE, GUADALUPE, LA ARGENTINA, LA PLATA, PAICOL, EL PITAL, SUAZA, TARQUI Y SANTA MARÍA DEL DEPARTAMENTO DEL HUILA, ASÍ COMO PARA BRINDAR CAPACITACIÓN A COMUNIDAD EN GENERAL EN TORNO A LA APICULTURA</t>
  </si>
  <si>
    <t>AUGUSTO MANRIQUE GONZALEZ</t>
  </si>
  <si>
    <t>CL 5 # 5-80 de Gigante Huila</t>
  </si>
  <si>
    <t>GI132320132010110100532010072.3.2.02.02.008 Servicios prestados a las empresas y servicios de producción FUENTE 11002: PREDIAL VIGENCIA MPIOS $17,829,393.00 // GI132320232020112304132020082.3.2.02.02.008 Servicios prestados a las empresas y servicios de producción FUENTE 13001: TRANSF. SECTOR ELECTRICO VIGENCIA 7,256,189.00</t>
  </si>
  <si>
    <t>https://community.secop.gov.co/Public/Tendering/OpportunityDetail/Index?noticeUID=CO1.NTC.4488259&amp;isFromPublicArea=True&amp;isModal=False</t>
  </si>
  <si>
    <t xml:space="preserve">CD-255-CAM-2023 </t>
  </si>
  <si>
    <t>PRESTACIÓN DE SERVICIOS DE APOYO A LA GESTIÓN DE LA CORPORACIÓN AUTÓNOMA REGIONAL DEL ALTO MAGDALENA (CAM), EN CALIDAD DE PASANTE DE INGENIERÍA AMBIENTAL PARA APLICAR LOS CONOCIMIENTOS ADQUIRIDOS EN LA CARRERA EN EL ACOMPAÑAMIENTO ADMINISTRATIVO, ASISTENCIAL Y OPERATIVO EN EL SEGUIMIENTO DE CONCESIONES, PERMISOS Y LICENCIAS AMBIENTALES EN JURISDICCIÓN DE LA DIRECCIÓN TERRITORIAL NORTE</t>
  </si>
  <si>
    <t>6 M SIN SUPERAR 30/12/2023</t>
  </si>
  <si>
    <t>DANIELA ALEJANDRA VASQUEZ MENDEZ</t>
  </si>
  <si>
    <t>CR 34 C # 25 - 47 CA de Neiva Huila</t>
  </si>
  <si>
    <t>GI132320132010310701832010262.3.2.02.02.008 Servicios prestados a las empresas y servicios de producción FUENTE 13001: TRANSF. SECTOR ELECTRICO VIGENCIA $7,468,796.00</t>
  </si>
  <si>
    <t>2023/11/30</t>
  </si>
  <si>
    <t>https://community.secop.gov.co/Public/Tendering/OpportunityDetail/Index?noticeUID=CO1.NTC.4491945&amp;isFromPublicArea=True&amp;isModal=False</t>
  </si>
  <si>
    <t xml:space="preserve">CD-258-CAM-2023 </t>
  </si>
  <si>
    <t>PRESTACIÓN DE SERVICIOS PROFESIONALES A LA CORPORACIÓN AUTÓNOMA REGIONAL DEL ALTO MAGDALENA -CAM, EN EL APOYO JURÍDICO A TEMAS DE ORDENAMIENTO TERRITORIAL CONFORME LO ESTABLECIDO EN LAS LEYES 388 DE 1997 Y 2079 DE 2021 Y SUS DECRETOS REGLAMENTARIOS</t>
  </si>
  <si>
    <t>3 M SIN SUPERAR 30/12/2023</t>
  </si>
  <si>
    <t>ALBA CRISTINA MELO GOMEZ</t>
  </si>
  <si>
    <t>CL 22 B 54 21 TO 3 AP 401 BRR CIUDAD SALITRE de Bogotá</t>
  </si>
  <si>
    <t>GI132320532050114708232050222.3.2.02.02.008 Servicios prestados a las empresas y servicios de producción FUENTE 11001: PREDIAL VIGENCIA NEIVA $21,084,000.00</t>
  </si>
  <si>
    <t>https://community.secop.gov.co/Public/Tendering/OpportunityDetail/Index?noticeUID=CO1.NTC.4490534&amp;isFromPublicArea=True&amp;isModal=False</t>
  </si>
  <si>
    <t xml:space="preserve">CD-263-CAM-2023 </t>
  </si>
  <si>
    <t>APOYO A LA GESTIÓN MEDIANTE ACTIVIDADES DE SEGUIMIENTO, ASESORÍA Y ASISTENCIA A APICULTORES APOYADOS POR LA CAM EN LOS MUNICIPIOS DE AIPE, ALGECIRAS, BARAYA, CAMPOALEGRE, HOBO, IQUIRA, PALERMO, RIVERA, TELLO Y VILLAVIEJA DEL DEPARTAMENTO DEL HUILA, ASÍ COMO PARA BRINDAR CAPACITACIÓN A COMUNIDAD EN GENERAL EN TORNO A LA APICULTURA</t>
  </si>
  <si>
    <t>KARINA ANDREA GUZMAN AMAYA</t>
  </si>
  <si>
    <t>Cra 6 # 26-20</t>
  </si>
  <si>
    <t>GI132320132010110100532010072.3.2.02.02.008 Servicios prestados a las empresas y servicios de producción FUENTE 11002: PREDIAL VIGENCIA MPIOS $12,542,791.00 / GI132320232020112304132020082.3.2.02.02.008 Servicios prestados a las empresas y servicios de producción FUENTE 13001: TRANSF. SECTOR ELECTRICO VIGENCIA $12,542,791.00</t>
  </si>
  <si>
    <t>https://community.secop.gov.co/Public/Tendering/OpportunityDetail/Index?noticeUID=CO1.NTC.4507446&amp;isFromPublicArea=True&amp;isModal=False</t>
  </si>
  <si>
    <t xml:space="preserve">CD-260-CAM-2023 </t>
  </si>
  <si>
    <t>PRESTACIÓN DE SERVICIOS DE APOYO A LA GESTIÓN DE LA CORPORACIÓN AUTÓNOMA REGIONAL DEL ALTO MAGDALENA (CAM), EN CALIDAD DE PASANTE DE INGENIERIA AMBIENTAL PARA APLICAR LOS CONOCIMIENTOS ADQUIRIDOS EN LA CARRERA EN EL ACOMPAÑAMIENTO ADMINISTRATIVO, ASISTENCIAL Y OPERATIVO EN EL SEGUIMIENTO DE CONCESIONES Y PERMISOS AMBIENTALES EN JURISDICCIÓN DE LA DIRECCIÓN TERRITORIAL CENTRO</t>
  </si>
  <si>
    <t>INGRY STEFANY MARTINEZ GALINDO</t>
  </si>
  <si>
    <t>Vereda Jagualito Garzón Huila</t>
  </si>
  <si>
    <t>https://community.secop.gov.co/Public/Tendering/OpportunityDetail/Index?noticeUID=CO1.NTC.4494516&amp;isFromPublicArea=True&amp;isModal=False</t>
  </si>
  <si>
    <t xml:space="preserve">CD-261-CAM-2023 </t>
  </si>
  <si>
    <t>PRESTACIÓN DE SERVICIOS PROFESIONALES PARA BRINDAR APOYO Y ACOMPAÑAMIENTO A LA CORPORACIÓN AUTÓNOMA REGIONAL DEL ALTO MAGDALENA, EN LA IMPLEMENTACIÓN DE LA ESTRATEGIA DE CONSERVACIÓN BAJO LA FIGURA DE RESERVAS NATURALES DE LA SOCIEDAD CIVIL EN LA ZONA NORTE Y CENTRO DEL DEPARTAMENTO DEL HUILA</t>
  </si>
  <si>
    <t>YULI ALEJANDRA HOYOS VALENCIA</t>
  </si>
  <si>
    <t xml:space="preserve"> Vereda Cafamaum Pitalito (Huila)</t>
  </si>
  <si>
    <t>GI132320232020111703332020182.3.2.02.02.008 Servicios prestados a las empresas y servicios de producción FUENTE 13001: TRANSF. SECTOR ELECTRICO VIGENCIA $29,957,222.00</t>
  </si>
  <si>
    <t>https://community.secop.gov.co/Public/Tendering/OpportunityDetail/Index?noticeUID=CO1.NTC.4501008&amp;isFromPublicArea=True&amp;isModal=False</t>
  </si>
  <si>
    <t xml:space="preserve">CD-262-CAM-2023 </t>
  </si>
  <si>
    <t>APOYO A LA CORPORACIÓN AUTÓNOMA REGIONAL DEL ALTO MAGDALENA EN EL DESARROLLO DE ACTIVIDADES DE SEGUIMIENTO AL USO DE LAS FUENTES HÍDRICAS SUPERFICIALES Y ACOMPAÑAMIENTO EN EL REGISTRO Y/O ACTUALIZACIÓN DE LOS ACTOS DMINISTRATIVOS EN LOS APLICATIVOS DE AUTORIDAD AMBIENTAL DENOMINADOS (CITA, Y SILAM), EN JURISDICCIÓN DE LA DIRECCIÓN TERRITORIAL NORTE</t>
  </si>
  <si>
    <t>JANNER MAURICIO MANJARRES TRUJILLO</t>
  </si>
  <si>
    <t>Carrera 21 No 50-17 Neiva (Huila)</t>
  </si>
  <si>
    <t xml:space="preserve">GI132320332030214207632030452.3.2.02.02.008 Servicios prestados a las empresas y servicios de producción FUENTE 13001: TRANSF. SECTOR ELECTRICO VIGENCIA $7,530,000.00 // GI132320432040114508032040482.3.2.02.02.008 Servicios prestados a las empresas y servicios de producción FUENTE 18005: PREDIAL CARTERA $10,040,000.00
</t>
  </si>
  <si>
    <t>https://community.secop.gov.co/Public/Tendering/ContractNoticePhases/View?PPI=CO1.PPI.25283351&amp;isFromPublicArea=True&amp;isModal=False</t>
  </si>
  <si>
    <t xml:space="preserve">CD-264-CAM-2023 </t>
  </si>
  <si>
    <t>6 M - 15D SIN SUPERAR EL 30/12/2023</t>
  </si>
  <si>
    <t>BEATRIZ ELENA DIAZ ARTUNDUAGA</t>
  </si>
  <si>
    <t>CR 18 #45-04 Casa 13 Neiva Huila</t>
  </si>
  <si>
    <t>https://community.secop.gov.co/Public/Tendering/OpportunityDetail/Index?noticeUID=CO1.NTC.4520233&amp;isFromPublicArea=True&amp;isModal=False</t>
  </si>
  <si>
    <t xml:space="preserve">CD-265-CAM-2023 </t>
  </si>
  <si>
    <t>JUAN SEBASTIAN ROJAS MORALES</t>
  </si>
  <si>
    <t>Calle 47 No 19ª-39 Neiva (Huila)</t>
  </si>
  <si>
    <t>GI132320132010310701832010262.3.2.02.02.008 Servicios prestados a las empresas y servicios de producción FUENTE 15002: TUA VIGENCIA $15,522,948.00 //GI132320332030214207632030452.3.2.02.02.008 Servicios prestados a las empresas y servicios de producción FUENTE 13001: TRANSF. SECTOR ELECTRICO VIGENCIA $13,582,580.00</t>
  </si>
  <si>
    <t>https://community.secop.gov.co/Public/Tendering/OpportunityDetail/Index?noticeUID=CO1.NTC.4519933&amp;isFromPublicArea=True&amp;isModal=False</t>
  </si>
  <si>
    <t>CM-05-CAM-2023</t>
  </si>
  <si>
    <t>INTERVENTORIA</t>
  </si>
  <si>
    <t>EJERCER LA INTERVENTORÍA TÉCNICA, ADMINISTRATIVA, FINANCIERA, CONTABLE, AMBIENTAL Y JURÍDICA AL CONTRATO DE OBRA DERIVADO DEL PROCESO DE LICITACIÓN PÚBLICA CUYO OBJETO ES “REALIZAR A TODO COSTO LA CONSTRUCCIÓN DE HORNILLAS DOMÉSTICAS ECOEFICIENTES COMO ESTRATEGIA DE ADAPTACIÓN Y MITIGACIÓN FRENTE AL CAMBIO CLIMÁTICO, ASÍ COMO TAMBIÉN LA CONSERVACIÓN DE ÁREAS DE INTERÉS ECOSISTÉMICO EN EL MARCO DEL PROYECTO “FORTALECIMIENTO DE LOS ECOSISTEMAS ESTRATÉGICOS EN EL MACIZO COLOMBIANO DEL DEPARTAMENTO DEL HUILA</t>
  </si>
  <si>
    <t>EMC2 INGENIERIA S.A.S.</t>
  </si>
  <si>
    <t>900907275-7</t>
  </si>
  <si>
    <t>CR 12 14 44 OF 203 de Neiva (H)</t>
  </si>
  <si>
    <t>2023000420 // CERTIFICADO SGA- Certificado de Disponibilidad Presupuestal No.2022000937 11/10/2022- Convenio 062 de 2022 suscrito con la GOBERNACION DEL HUILA</t>
  </si>
  <si>
    <t>GI132320232020111803532020082.3.2.02.02.008 Servicios prestados a las empresas y servicios de producción FUENTE 14001: CONVENIOS $47,752,800.00 //GI132320632060115409632060032.3.2.02.02.008 Servicios prestados a las empresas y servicios de producción FUENTE 11001: PREDIAL VIGENCIA NEIVA $22,607,520.00 // GI132320232020132020082.3.2.02.02.008-11001 $ 2.398.544 // GI132320232020132020082.3.2.02.02.008-13001 $ 60.134.530 //GI132320232020132020082.3.2.02.02.008-18003 $ 11.058.502 //GI132320332030132030472.3.2.02.02.008-13001 $ 5.494.482 // GI132320332030132030472.3.2.02.02.008-15002 $ 30.713// GI132320332030132030472.3.2.02.02.008-18001 $ 21.432 // GI132320632060132060032.3.2.02.02.008-18003 $ 2.788.196</t>
  </si>
  <si>
    <t>16/03/2023 - 17/03/2023</t>
  </si>
  <si>
    <t>2023000876 //2023000003</t>
  </si>
  <si>
    <t>https://community.secop.gov.co/Public/Tendering/OpportunityDetail/Index?noticeUID=CO1.NTC.4429794&amp;isFromPublicArea=True&amp;isModal=False</t>
  </si>
  <si>
    <t xml:space="preserve">CD-266-CAM-2023 </t>
  </si>
  <si>
    <t xml:space="preserve">PRESTACIÓN DE SERVICIOS PROFESIONALES A LA CORPORACIÓN AUTÓNOMA REGIONAL DEL ALTO MAGDALENA (CAM), EN ACTIVIDADES DE SEGUIMIENTO Y CONTROL AMBIENTAL EN CORRIENTES HÍDRICAS SUPERFICIALES REGLAMENTADAS, EN EL DEPARTAMENTO DEL HUILA, EN CUMPLIMIENTO A LOS OBJETIVOS DE LA POLÍTICA NACIONAL PARA LA GESTIÓN INTEGRAL DEL RECURSO HÍDRICO.
</t>
  </si>
  <si>
    <t>FABIAN ANTONIO BARRERA RENZA</t>
  </si>
  <si>
    <t>Carrera 1B No 15-25 Pitalito (Huila)</t>
  </si>
  <si>
    <t>https://community.secop.gov.co/Public/Tendering/OpportunityDetail/Index?noticeUID=CO1.NTC.4519945&amp;isFromPublicArea=True&amp;isModal=False</t>
  </si>
  <si>
    <t>CM-004-CAM-2023</t>
  </si>
  <si>
    <t>EJERCER LA INTERVENTORÍA TÉCNICA, ADMINISTRATIVA, FINANCIERA, CONTABLE, AMBIENTAL Y JURÍDICA AL CONTRATO DE OBRA DERIVADO DEL PROCESO DE SELECCIÓN CM-020-CAM-2022, CUYO OBJETO ES LA ELABORACIÓN DE ESTUDIOS TÉCNICOS REQUERIDOS PARA LA DETERMINACIÓN DEL POTENCIAL DE APROVECHAMIENTO SOSTENIBLE DE LA BIODIVERSIDAD Y LOS SERVICIOS ECOSISTÉMICOS, PARA EL ORDENAMIENTO TERRITORIAL Y TURÍSTICO DEL DISTRITO REGIONAL DE MANEJO INTEGRADO (DRMI) LA TATACOA Y, LA ACTUALIZACIÓN DE SU PLAN DE MANEJO AMBIENTAL (PMA), EN JURISDICCIÓN DEL DEPARTAMENTO DEL HUILA.</t>
  </si>
  <si>
    <t>BIOTA CONSULTING GROUP SAS / R.L. ESTEBAN GAVIRIA GALLEGO</t>
  </si>
  <si>
    <t>900735297-1</t>
  </si>
  <si>
    <t>CRA 65D No 32E-32 de Medellín</t>
  </si>
  <si>
    <t>2023000074 // CERTIFICADO SGA on cargo al Convenio Interadministrativo No. 23 de 2022 suscrito entre la CAM y la Gobernación del Huila. $72.771.107,00) PESOS MCTE, INCLUIDO 4 X MIL. 30/11/2022 // Certificado de Disponibilidad para afectar la apropiación presupuestal para vigencia 2023, del Acuerdo en mención, está garantizada con el Acuerdo No. 013 de 30/06/2022</t>
  </si>
  <si>
    <t>GI132320232020112003732020022.3.2.02.02.008 Servicios prestados a las empresas y servicios de producción FUENTE 14001: CONVENIOS $33,094,998.00 // GI132320232020112003732020022.3.2.02.02.008 Servicios prestados a las empresas y servicios de producción FUENTE 18005: PREDIAL CARTERA $12,758,923.00 // GI132320232020132020023.2.02.02.008 Servicios prestados a las empresas y servicios de producción FUENTE:RECURSOS PROPIOS $72.771.107</t>
  </si>
  <si>
    <t>17/01/2023 // 19/09/2022</t>
  </si>
  <si>
    <t>2023000874 // 2023000002</t>
  </si>
  <si>
    <t>https://community.secop.gov.co/Public/Tendering/OpportunityDetail/Index?noticeUID=CO1.NTC.4415159&amp;isFromPublicArea=True&amp;isModal=False</t>
  </si>
  <si>
    <t>CD-267-CAM-2023</t>
  </si>
  <si>
    <t xml:space="preserve">PRESTACIÓN DE SERVICIOS APOYO A LA CORPORACIÓN AUTÓNOMA REGIONAL DEL ALTO MAGDALENA (CAM), EN EL REGISTRO DE INFORMACIÓN DE LAS LICENCIAS, PERMISOS, CONCESIONES E INFRACCIONES AMBIENTALES EN LOS APLICATIVOS DE AUTORIDAD AMBIENTAL, ADMINISTRADOS POR LA ENTIDAD Y/O ENTIDADES DE ORDEN NACIONAL (RUIA, SILAM Y CITA) EN LA DIRECCIÓN TERRITORIAL CENTRO </t>
  </si>
  <si>
    <t>7 M SIN SUPERAR EL 30/12/2023</t>
  </si>
  <si>
    <t>VICTOR FELIX LOSADA ZAMBRANO</t>
  </si>
  <si>
    <t>Calle 3 No 6-29 Garzón (Huila)</t>
  </si>
  <si>
    <t xml:space="preserve">GI132320432040114508032040482.3.2.02.02.008 Servicios prestados a las empresas y servicios de producción FUENTE 11002: PREDIAL VIGENCIA MPIOS $17,570,000.00
</t>
  </si>
  <si>
    <t>https://community.secop.gov.co/Public/Tendering/OpportunityDetail/Index?noticeUID=CO1.NTC.4537061&amp;isFromPublicArea=True&amp;isModal=False</t>
  </si>
  <si>
    <t>CD-268-CAM-2023</t>
  </si>
  <si>
    <t>PRESTACIÓN DE SERVICIOS PROFESIONALES COMO INGENIERA AMBIENTAL, EN LA DIRECCIÓN TERRITORIAL NORTE, ACOMPAÑANDO ACTIVIDADES DE ASISTENCIA TÉCNICA QUE SE REQUIERA EN CUMPLIMIENTO DEL ÍNDICE DE EVALUACIÓN Y DESEMPEÑO INSTITUCIONAL – IEDI, VIGENCIA 2023, MEDIANTE LA ATENCIÓN Y/O SEGUIMIENTO A PERMISOS Y/O LICENCIAS RELACIONADAS CON VERTIMIENTOS E INFRACCIONES AMBIENTALES</t>
  </si>
  <si>
    <t>MARIA DEL PILAR LARA PERDOMO</t>
  </si>
  <si>
    <t xml:space="preserve"> Calle 56 No. 6-31 Santa Fe Cundinamarca</t>
  </si>
  <si>
    <t xml:space="preserve">GI132320132010310701832010262.3.2.02.02.008 Servicios prestados a las empresas y servicios de producción FUENTE 13001: TRANSF. SECTOR ELECTRICO VIGENCIA $24,705,205.00 //GI132320132010310902032010252.3.2.02.02.008 Servicios prestados a las empresas y servicios de producción FUENTE 13001: TRANSF. SECTOR ELECTRICO VIGENCIA $7,399,078.00
</t>
  </si>
  <si>
    <t>https://community.secop.gov.co/Public/Tendering/OpportunityDetail/Index?noticeUID=CO1.NTC.4539578&amp;isFromPublicArea=True&amp;isModal=False</t>
  </si>
  <si>
    <t xml:space="preserve"> CD-269-CAM-2023</t>
  </si>
  <si>
    <t>PRESTACIÓN DE SERVICIOS PROFESIONALES A LA SUBDIRECCIÓN DE REGULACIÓN Y CALIDAD AMBIENTAL, EN SOPORTE TÉCNICO Y ACOMPAÑAMIENTO A LOS PERMISOS AMBIENTALES ASOCIADOS AL SECTOR DE HIDROCARBUROS, PLANES DE CONTINGENCIA Y LICENCIAS VINCULADOS A TODA LA CADENA PRODUCTIVA DE LOS HIDROCARBUROS Y AFINES, EN EL DEPARTAMENTO DEL HUILA.</t>
  </si>
  <si>
    <t>ANA MARIA GARZON PUENTES</t>
  </si>
  <si>
    <t>Carrera 14 No 2B-09 Rivera (Huila)</t>
  </si>
  <si>
    <t>GI132320132010310701832010262.3.2.02.02.008 Servicios prestados a las empresas y servicios de producción FUENTE 13001: TRANSF. SECTOR ELECTRICO VIGENCIA $23,895,200.00</t>
  </si>
  <si>
    <t>JAVIER ALIRIO REYES CAMACHO</t>
  </si>
  <si>
    <t>2024/01/14</t>
  </si>
  <si>
    <t>https://community.secop.gov.co/Public/Tendering/OpportunityDetail/Index?noticeUID=CO1.NTC.4548649&amp;isFromPublicArea=True&amp;isModal=False</t>
  </si>
  <si>
    <t>CD-272-CAM-2023</t>
  </si>
  <si>
    <t>AUNAR ESFUERZOS TÉCNICOS, ADMINISTRATIVOS Y FINANCIEROS ENTRE LA CORPORACIÓN AUTÓNOMA REGIONAL DEL ALTO MAGDALENA – CAM Y EL MUNICIPIO DE GUADALUPE PARA LA EJECUCIÓN DEL PROYECTO “ACTIVIDADES DE CONTROL DE VEGETACIÓN INVASORA PRESENTE EN EL HUMEDAL “LAGUNA GUAPOTÓN” DEL MUNICIPIO DE GUADALUPE A TRAVÉS DE UN EJERCICIO DE REMOCIÓN MECÁNICA DE ESPECIES COMO EL BUCHÓN DE AGUA Eichhornia crassipes, ENTRE OTRAS ESPECIES INVASORAS</t>
  </si>
  <si>
    <t>3 M</t>
  </si>
  <si>
    <t>MUNICIPIO DE GUADALUPE</t>
  </si>
  <si>
    <t>891180177-9</t>
  </si>
  <si>
    <t xml:space="preserve"> CR 4 2 16 de Guadalupe</t>
  </si>
  <si>
    <t>GI132320232020112404432020052.3.2.02.02.008 Servicios prestados a las empresas y servicios de producción FUENTE 13001: TRANSF. SECTOR ELECTRICO VIGENCIA $59,091,424.00</t>
  </si>
  <si>
    <t>https://community.secop.gov.co/Public/Tendering/OpportunityDetail/Index?noticeUID=CO1.NTC.4565490&amp;isFromPublicArea=True&amp;isModal=False</t>
  </si>
  <si>
    <t xml:space="preserve"> CCE-126-2023</t>
  </si>
  <si>
    <t>CONTRATO DE SUMINISTRO PARA GARANTIZAR EL SERVICIO DE ASEO, CAFETERIA Y JARDINERIA, EN LAS SEDES DE LA CORPORACIÓN AUTÓNOMA REGIONAL DEL ALTO MAGDALENA-CAM</t>
  </si>
  <si>
    <t>UNIÓN TEMPORAL ECOLIMPIEZA 4G</t>
  </si>
  <si>
    <t>901676833-8</t>
  </si>
  <si>
    <t>CALLE 30 # 24-38 OFICINA 503 HOTEL ROSELIERE FLORIDABLANCA</t>
  </si>
  <si>
    <t>GA2.1.2.02.02.006 Servicios de alojamiento- servicios de suministro de comidas y bebidas- servicios de transporte- y servicios de distribución de electricidad, gas y agua FUENTE 11002: PREDIAL VIGENCIA MPIOS $31,243,124.00 // GA2.1.2.02.02.006 Servicios de alojamiento- servicios de suministro de comidas y bebidas- servicios de transporte- y servicios de distribución de electricidad, gas y agua FUENTE 11002: PREDIAL VIGENCIA MPIOS $30,659,289.00 // GA2.1.2.02.02.007 Servicios financieros y servicios conexos, servicios inmobiliarios y servicios de leasing FUENTE 11002: PREDIAL VIGENCIA MPIOS $2,668,080.00 // GA2.1.2.02.02.008 Servicios prestados a las empresas y servicios de producción FUENTE 11001: PREDIAL VIGENCIA NEIVA $231,852,329.00 //GA2.1.2.02.02.008 Servicios prestados a las empresas y servicios de producción FUENTE 11002: PREDIAL VIGENCIA MPIOS $54,185,584.00 // GI132320832080115510032080062.3.2.02.02.008 Servicios prestados a las empresas y servicios de producción FUENTE 11001: PREDIAL VIGENCIA NEIVA $20,000,000.00 // GI132320832080115510032080062.3.2.02.02.008 Servicios prestados a las empresas y servicios de producción FUENTE 11002: PREDIAL VIGENCIA MPIOS $20,000,000.00</t>
  </si>
  <si>
    <t>https://www.colombiacompra.gov.co/tienda-virtual-del-estado-colombiano/ordenes-compra/111046</t>
  </si>
  <si>
    <t xml:space="preserve"> CD-270-CAM-2023</t>
  </si>
  <si>
    <t>PRESTACIÓN DE SERVICIOS PROFESIONALES A LA CORPORACIÓN AUTÓNOMA REGIONAL DEL ALTO MAGDALENA, EN LA JURISDICCIÓN DE LA DIRECCIÓN TERRITORIAL OCCIDENTE, EN EL DESARROLLO DE ACTIVIDADES RELACIONADAS CON ASISTENCIA TÉCNICA Y SEGUIMIENTO A CONCESIONES Y PERMISOS PARA EL CUMPLIMIENTO DEL ÍNDICE DE EVALUACIÓN Y DESEMPEÑO INSTITUCIONAL – IEDI, VIGENCIA 2023 EN CUMPLIMIENTO DE LA POLÍTICA NACIONAL PARA LA GESTIÓN INTEGRAL DEL RECURSO HÍDRICO.</t>
  </si>
  <si>
    <t>JOSE ALEJANDRO ESPAÑA GONZALEZ</t>
  </si>
  <si>
    <t>Calle 6 No 12-39 La Plata (Huila)</t>
  </si>
  <si>
    <t>https://community.secop.gov.co/Public/Tendering/OpportunityDetail/Index?noticeUID=CO1.NTC.4549009&amp;isFromPublicArea=True&amp;isModal=False</t>
  </si>
  <si>
    <t>CD-271-CAM-2023</t>
  </si>
  <si>
    <t>ALQUILER DEL ESPACIO PARA PARTICIPAR EN LA FERIA INTERNACIONAL DEL MEDIO AMBIENTE - FIMA 2023 A REALIZARSE EN CORFERIAS DE LA CIUDAD DE BOGOTÁ; PERMITIENDO ASÍ EL USO DE UN ESPACIO EN DICHO EVENTO PARA LA DIVULGACIÓN Y PROMOCIÓN DE EXPERIENCIAS REPRESENTATIVAS DE LA CAM</t>
  </si>
  <si>
    <t>3 D</t>
  </si>
  <si>
    <t>CORPORACIÓN DE FERIAS Y EXPOSICIONES S.A. USUARIO OPERADOR DE ZONA FRANCA BENEFICIO E INTERÉS COLECTIVO CORFERIAS /R.L. MAURICIO PAREDES GARCIA</t>
  </si>
  <si>
    <t>860002464-3</t>
  </si>
  <si>
    <t>Cra 37 N 24 - 67 BOGOTA</t>
  </si>
  <si>
    <t>GI132320132010210301132010032.3.2.02.02.007 Servicios financieros y servicios conexos, servicios inmobiliarios y servicios de leasing FUENTE 11001: PREDIAL VIGENCIA NEIVA $23,895,200.00</t>
  </si>
  <si>
    <t>2023/06/16</t>
  </si>
  <si>
    <t>https://community.secop.gov.co/Public/Tendering/OpportunityDetail/Index?noticeUID=CO1.NTC.4553808&amp;isFromPublicArea=True&amp;isModal=False</t>
  </si>
  <si>
    <t>SELECCIÓN ABREVIADA SUBASTA INVERSA</t>
  </si>
  <si>
    <t>SA-SI-008-CAM-2023</t>
  </si>
  <si>
    <t>PRESTACIÓN DE SERVICIOS DE APOYO LOGÍSTICO EN EL DESARROLLO DE EVENTOS Y ACTIVIDADES CORRESPONDIENTES A LOS PROYECTOS RELACIONADOS CON BIODIVERSIDAD, ÁREAS PROTEGIDAS, NEGOCIOS VERDES, EDUCACIÓN AMBIENTAL Y CUENCA RÍO LAS CEIBAS DE LA CORPORACIÓN AUTÓNOMA REGIONAL DEL ALTO MAGDALENA - CAM</t>
  </si>
  <si>
    <t>HASTA EL 31/12/2023</t>
  </si>
  <si>
    <t>GLADYS QUIROGA GONZÁLEZ</t>
  </si>
  <si>
    <t>Av Cincunvalar Calle 11 Centro Neiva</t>
  </si>
  <si>
    <t>GI132320132010210301132010032.3.2.02.02.008 NOMBRE Servicios prestados a las empresas y servicios de producción FUENTE 11001: PREDIAL VIGENCIA NEIVA; VALOR $140,211,845.00 / GI132320232020112304232020082.3.2.02.02.006; NOMBRE Servicios de alojamiento; servicios de suministro de comidas y bebidas; servicios de transporte; y servicios de distribución de electricidad, gas y agua FUENTE 11002;: PREDIAL VIGENCIA MPIOS; VALOR $12,040,671.00 / GI132320232020112504632020402.3.2.02.02.006 NOMBRE Servicios de alojamiento; servicios de suministro de comidas y bebidas; servicios de transporte; y servicios de distribución de electricidad, gas y agua FUENTE 11002: PREDIAL VIGENCIA MPIOS; VALOR $15,022,392.00 / GI132320232020112504632020402.3.2.02.02.006; NOMBRE Servicios de alojamiento; servicios de suministro de comidas y bebidas; servicios de transporte; y servicios de distribución de electricidad, gas y agua FUENTE 11002: PREDIAL VIGENCIA MPIOS; VALOR 15,100,000.00 / GI132320832080115509932080062.3.2.02.02.006; NOMBRE Servicios de alojamiento; servicios de suministro de comidas y bebidas; servicios de transporte; y servicios de distribución de electricidad, gas y agua FUENTE 11001: PREDIAL VIGENCIA NEIVA; VALOR $80,616,000.00 / GI132320832080115509932080062.3.2.02.02.006; NOMBRE Servicios de alojamiento; servicios de suministro de comidas y bebidas; servicios de transporte; y servicios de distribución de electricidad, gas y agua FUENTE 11002: PREDIAL VIGENCIA MPIOS; VALOR $148,360,422.00 // encargo fiduciario No.052 de junio 22 de 2007 suscrito con la firma FIDUCIARIA POPULAR S.A $51.939.870.</t>
  </si>
  <si>
    <t>2023000900 // 2023000014</t>
  </si>
  <si>
    <t>https://community.secop.gov.co/Public/Tendering/OpportunityDetail/Index?noticeUID=CO1.NTC.4497488&amp;isFromPublicArea=True&amp;isModal=False</t>
  </si>
  <si>
    <t>CD-274-CAM-2023</t>
  </si>
  <si>
    <t>PRESTACIÓN DE SERVICIOS PROFESIONALES PARA LA ADMINISTRACIÓN FORESTAL, ATENCIÓN A LOS TRÁMITES DE APROVECHAMIENTO FORESTAL E IDENTIFICACIÓN DE LOS IMPACTOS AMBIENTALES POR AFECTACIÓN DEL RECURSO FORESTAL, EN JURISDICCIÓN DE LA DIRECCIÓN TERRITORIAL CENTRO.</t>
  </si>
  <si>
    <t>5 M 15 D SIN SUPERAR 31/12/2023</t>
  </si>
  <si>
    <t>DIANA CONSTANZA ROJAS REYES</t>
  </si>
  <si>
    <t>: Carrera 6 No 3-19 Tarqui (Huila)</t>
  </si>
  <si>
    <t>GI132320132010310701832010262.3.2.02.02.008 Servicios prestados a las empresas y servicios de producción FUENTE 15003: TASAS APROV. FORESTAL $14,586,140.00 // GI132320132010310902032010252.3.2.02.02.008 Servicios prestados a las empresas y servicios de producción FUENTE 13001: TRANSF. SECTOR ELECTRICO VIGENCIA $4,939,127.00 // GI132320132010310902032010252.3.2.02.02.008 Servicios prestados a las empresas y servicios de producción FUENTE 15003: TASAS APROV. FORESTAL $1,818,787.00</t>
  </si>
  <si>
    <t>https://community.secop.gov.co/Public/Tendering/OpportunityDetail/Index?noticeUID=CO1.NTC.4569350&amp;isFromPublicArea=True&amp;isModal=False</t>
  </si>
  <si>
    <t>CD-273-CAM-2023</t>
  </si>
  <si>
    <t>CONVENIO DE COOPERACION</t>
  </si>
  <si>
    <t>INTEGRAR ESFUERZOS FINANCIEROS, ADMINISTRATIVOS, TÉCNICOS, CIENTÍFICOS E INSTITUCIONALES PARA LA EJECUCIÓN DEL PROYECTO DE INVESTIGACIÓN DENOMINADO: “ESTADO ACTUAL DE LA FLORA Y AVIFAUNA PRESENTE EN LOS HUMEDALES CURÍBANO Y COLORES DE LA CIUDAD DE NEIVA - HUILA</t>
  </si>
  <si>
    <t>CORPORACION UNIVERSITARIA MINUTO DE DIOS –UNIMINUTO // R.L. HAROLD DE JESUS CASTILLA DEVOZ</t>
  </si>
  <si>
    <t>800116217-2</t>
  </si>
  <si>
    <t>CR 73 A 81 B 70 Bogotá D.C.</t>
  </si>
  <si>
    <t>https://community.secop.gov.co/Public/Tendering/OpportunityDetail/Index?noticeUID=CO1.NTC.4565696&amp;isFromPublicArea=True&amp;isModal=False</t>
  </si>
  <si>
    <t>SA-SI-06-CAM-2023</t>
  </si>
  <si>
    <t>PRESTAR LOS SERVICIOS DE APOYO LOGISTICO Y OPERATIVO PARA LA EJECUCION DE ACTIVIDADES RECREATIVAS, DEPORTIVAS Y CULTURALES PARA LOS SERVIDORES DE LA CORPORACIÓN AUTÓNOMA REGIONAL DEL ALTO MAGDALENA CAM CONFORME A LO ESTABLECIDO EN EL PLAN INSTITUCIONAL DE BIENESTAR E INCENTIVOS VIGENCIA 2023</t>
  </si>
  <si>
    <t>UNIÓN TEMPORAL BIENESTAR 2023</t>
  </si>
  <si>
    <t>901723019-0</t>
  </si>
  <si>
    <t>Calle 20ª 44ª-15 Laureles II – Neiva (H)</t>
  </si>
  <si>
    <t>GA2.1.2.02.02.009 Servicios para la comunidad, sociales y personales FUENTE 11001: PREDIAL VIGENCIA NEIVA $43,501,142.00 // GA2.1.2.02.02.009 Servicios para la comunidad, sociales y personales FUENTE 11002: PREDIAL VIGENCIA MPIOS $35,744,779.00</t>
  </si>
  <si>
    <t>https://community.secop.gov.co/Public/Tendering/OpportunityDetail/Index?noticeUID=CO1.NTC.4496907&amp;isFromPublicArea=True&amp;isModal=False</t>
  </si>
  <si>
    <t>CD-275-CAM-2023</t>
  </si>
  <si>
    <t>PRESTACIÓN DE SERVICIOS PROFESIONALES A LA SUBDIRECCIÓN DE REGULACIÓN Y CALIDAD AMBIENTAL DE LA CAM, EN LABORES DE ACOMPAÑAMIENTO TECNICO EN ACCIONES DE SOCIALIZACIÓN Y/O AJUSTES EN LOS MODELOS DE CÁLCULO DE LOS MÓDULOS DE CONSUMO DE AGUA PARA LA PRODUCCIÓN PISCÍCOLA, ARTICULADO CON LAS ASOCIACIONES DE PISCICULTORES, LA AUTORIDAD NACIONAL DE ACUICULTURA Y PESCA, Y LOS ACTORES INVOLUCRADOS EN EL SECTOR, EN CUMPLIMIENTO A LOS OBJETIVOS DE LA POLÍTICA
NACIONAL PARA LA GESTIÓN INTEGRAL DEL RECURSO HÍDRICO</t>
  </si>
  <si>
    <t>IVAN JAVIER SANDOVAL ROJAS</t>
  </si>
  <si>
    <t>Calle 25 No 12-20 Neiva (Huila)</t>
  </si>
  <si>
    <t>GI132320332030214207632030452.3.2.02.02.008 Servicios prestados a las empresas y servicios de producción FUENTE 13001: TRANSF. SECTOR ELECTRICO VIGENCIA $38,738,336.00</t>
  </si>
  <si>
    <t>https://community.secop.gov.co/Public/Tendering/OpportunityDetail/Index?noticeUID=CO1.NTC.4573679&amp;isFromPublicArea=True&amp;isModal=False</t>
  </si>
  <si>
    <t>SA-SI-005-CAM-2023</t>
  </si>
  <si>
    <t>CONTRATO DE SUMINISTRO PARA REALIZAR EL MANTENIMIENTO PREVENTIVO Y CORRECTIVO (INCLUIDA MANO DE OBRA, REPUESTOS ORIGINALES E INSUMOS) PARA LOS VEHÍCULOS Y MOTOS QUE HACEN PARTE DEL PARQUE AUTOMOTOR DE LA CORPORACIÓN AUTÓNOMA REGIONAL DEL ALTO MAGDALENA-CAM</t>
  </si>
  <si>
    <t>HASTA EL 31/12/2023 O HASTA AGOTAR PRESUPUESTO (6M -4D)</t>
  </si>
  <si>
    <t>ASTRID PIRAGUA ESCANDON</t>
  </si>
  <si>
    <t>NEIVA HUILA</t>
  </si>
  <si>
    <t xml:space="preserve">GA2.1.2.02.01.003 Otros bienes transportables (excepto productos metálicos, maquinaria y equipo) FUENTE 11001: PREDIAL VIGENCIA NEIVA $18,987,648.00 // GA2.1.2.02.02.008 Servicios prestados a las empresas y servicios de producción FUENTE 11002: PREDIAL VIGENCIA MPIOS $71,284,000.00
</t>
  </si>
  <si>
    <t>https://community.secop.gov.co/Public/Tendering/OpportunityDetail/Index?noticeUID=CO1.NTC.4481558&amp;isFromPublicArea=True&amp;isModal=False</t>
  </si>
  <si>
    <t>CD-276-CAM-2023</t>
  </si>
  <si>
    <t>AUNAR ESFUERZOS TÉCNICOS, ADMINISTRATIVOS Y FINANCIEROS PARA EL “FORTALECIMIENTO DE LAS PRACTICAS ANCESTRALES INDÍGENAS MEDIANTE LA IMPLEMENTACIÓN DE CULTIVOS PROPIOS CON PRACTICAS TRADICIONALES CON EL FIN DE PRESERVAR EL CONOCIMIENTO ANCESTRAL DE BUENAS PRACTICAS AGRICOLAS EN LAS COMUNIDADES INDIGENAS DE JUAN TAMA, ESTACIÓN TALAGA, LOS ANGELES, POTRERITO, LLANO BUCO, LA GAITANA, LA REFORMA, RUMIYACO, CACICA IBANASCA, NUEVO AMANECER, HUILA RIO
NEGRO Y YACUAS”.</t>
  </si>
  <si>
    <t>3 M SIN EXCEDER 30/12/2023</t>
  </si>
  <si>
    <t>ORGANIZACION NACIONAL INDIGENA DE COLOMBIA ONIC /R.L. ORLANDO RAYO ACOSTA</t>
  </si>
  <si>
    <t>860521808-1</t>
  </si>
  <si>
    <t>CL 12 B 4 38.</t>
  </si>
  <si>
    <t xml:space="preserve">GI132320532050315109332050222.3.2.02.02.008 Servicios prestados a las empresas y servicios de producción FUENTE 11002: PREDIAL VIGENCIA MPIOS $130,445,293.00 // GI132320532050315109332050222.3.2.02.02.008 Servicios prestados a las empresas y servicios de producción FUENTE 13001: TRANSF. SECTOR ELECTRICO VIGENCIA $50,000,000.00 </t>
  </si>
  <si>
    <t>https://community.secop.gov.co/Public/Tendering/OpportunityDetail/Index?noticeUID=CO1.NTC.4591137&amp;isFromPublicArea=True&amp;isModal=False</t>
  </si>
  <si>
    <t>CD-277-CAM-2023</t>
  </si>
  <si>
    <t>PRESTACIÓN DE SERVICIOS PROFESIONALES A LA CORPORACIÓN AUTÓNOMA REGIONAL DEL ALTO MAGDALENA (CAM), EN ACOMPAÑAMIENTO TÉCNICO DE SEGUIMIENTO Y ASISTENCIA A LAS CONCESIONES DE AGUA SUPERFICIALES EN LAS CORRIENTES DE ALTO CONFLICTO, EN CUMPLIMIENTO AL ÍNDICE DE EVALUACIÓN Y DESEMPEÑO INSTITUCIONAL – IEDI, VIGENCIA 2023, EN LA JURISDICCIÓN DE LA DIRECCIÓN TERRITORIAL SUR</t>
  </si>
  <si>
    <t>6 M - 15 D SIN EXCEDER 30/12/2023</t>
  </si>
  <si>
    <t xml:space="preserve">JESSICA ALEJANDRA BOLAÑOS PUENTES </t>
  </si>
  <si>
    <t>CL 8 3 21 Pitalito Huila</t>
  </si>
  <si>
    <t>https://community.secop.gov.co/Public/Tendering/OpportunityDetail/Index?noticeUID=CO1.NTC.4598147&amp;isFromPublicArea=True&amp;isModal=False</t>
  </si>
  <si>
    <t>CD-281-CAM-2023</t>
  </si>
  <si>
    <t>PRESTACIÓN DE SERVICIOS DE APOYO A LA GESTIÓN EN LA CORPORACIÓN AUTÓNOMA REGIONAL DEL ALTO MAGDALENA (CAM), EN CALIDAD DE PASANTE DE INGENIERIA AGRICOLA PARA APLICAR LOS CONOCIMIENTOS ADQUIRIDOS EN LA CARRERA EN EL ACOMPAÑAMIENTO ADMINISTRATIVO, ASISTENCIAL Y OPERATIVO EN EL SEGUIMIENTO DE CONCESIONES Y PERMISOS AMBIENTALES EN JURISDICCIÓN DE LA DIRECCION TERRITORIAL OCCIDENTE.</t>
  </si>
  <si>
    <t>SERGIO ERIK CASSO CEBAY</t>
  </si>
  <si>
    <t>CALLE 4 – 301E</t>
  </si>
  <si>
    <t>GI132320132010310701832010262.3.2.02.02.008 Servicios prestados a las empresas y servicios de producción FUENTE 13001: TRANSF. SECTOR ELECTRICO VIGENCIA $3,002,735.00 // GI132320432040114508032040482.3.2.02.02.008 Servicios prestados a las empresas y servicios de producción FUENTE 11002: PREDIAL VIGENCIA MPIOS $4,466,061.00</t>
  </si>
  <si>
    <t>https://community.secop.gov.co/Public/Tendering/OpportunityDetail/Index?noticeUID=CO1.NTC.4643601&amp;isFromPublicArea=True&amp;isModal=False</t>
  </si>
  <si>
    <t>CD-279-CAM-2023</t>
  </si>
  <si>
    <t>6 M - 15 D SIN SUPERAR 30/12/2023</t>
  </si>
  <si>
    <t>YISED FERNANDA OBANDO BRAVO</t>
  </si>
  <si>
    <t>CR 15 5 51 DE SAN ASGUSTÍN (H)</t>
  </si>
  <si>
    <t>GI132320132010310902032010252.3.2.02.02.008 Servicios prestados a las empresas y servicios de producción FUENTE 13001: TRANSF. SECTOR ELECTRICO VIGENCIA $8,214,296.00 / GI132320132010311002232010222.3.2.02.02.008 Servicios prestados a las empresas y servicios de producción FUENTE 11001: PREDIAL VIGENCIA NEIVA $4,266,817.00 / GI132320132010311002232010222.3.2.02.02.008 Servicios prestados a las empresas y servicios de producción FUENTE 12001: OTROS PROPIOS EVALUACION LICENCIAS $11,253,034.00</t>
  </si>
  <si>
    <t>https://community.secop.gov.co/Public/Tendering/OpportunityDetail/Index?noticeUID=CO1.NTC.4604475&amp;isFromPublicArea=True&amp;isModal=False</t>
  </si>
  <si>
    <t>CD-280-CAM-2023</t>
  </si>
  <si>
    <t>CONTRATO DE PRESTACIÓN DE SERVICIOS PROFESIONALES PARA APOYAR LA EJECUCIÓN DEL PLAN DE MANEJO AMBIENTAL DEL ÁREA PROTEGIDA REGIONAL “PARQUE NATURAL REGIONAL – PNR PARAMO DE LAS OSERAS”, A TRAVÉS DE LA PROMOCIÓN DE ACCIONES DE ARTICULACIÓN, EDUCACIÓN AMBIENTAL, CONTROL Y CAPACITACION AMBIENTAL, ACOMPAÑAMIENTO COMUNITARIO Y FOMENTO DE PROYECTOS SOSTENIBLES, EN SU INTERIOR Y EN SU ZONA DE AMORTIGUACIÓN</t>
  </si>
  <si>
    <t>MARIA FERNANDA CORTES SANCHEZ</t>
  </si>
  <si>
    <t>CALLE 43 7 26 casa Las Granjas Neiva Huila</t>
  </si>
  <si>
    <t>GI132320232020112304132020082.3.2.02.02.008 Servicios prestados a las empresas y servicios de producción FUENTE 13001: TRANSF. SECTOR ELECTRICO VIGENCIA $23,453,667.00</t>
  </si>
  <si>
    <t>https://community.secop.gov.co/Public/Tendering/OpportunityDetail/Index?noticeUID=CO1.NTC.4604790&amp;isFromPublicArea=True&amp;isModal=False</t>
  </si>
  <si>
    <t>CD-278-CAM-2023</t>
  </si>
  <si>
    <t>PRESTACIÓN DE SERVICIOS PROFESIONALES A LA CORPORACIÓN AUTÓNOMA REGIONAL DEL ALTO MAGDALENA (CAM), CONSISTENTES EN LA INCORPORACIÓN E IMPLEMENTACIÓN DE ACCIONES DE MITIGACIÓN Y ADAPTACIÓN AL CAMBIO CLIMÁTICO EN EL DEPARTAMENTO DEL HUILA SEGÚN LEY 1931 DE 2018.</t>
  </si>
  <si>
    <t>ANA MARIA LOSADA TOVAR</t>
  </si>
  <si>
    <t>Calle 56 No 17-03 Torre 2 Apto 603 Neiva (Huila)</t>
  </si>
  <si>
    <t>GI132320632060115309532060162.3.2.02.02.008 Servicios prestados a las empresas y servicios de producción FUENTE 11001: PREDIAL VIGENCIA NEIVA $39,579,022.00</t>
  </si>
  <si>
    <t>https://community.secop.gov.co/Public/Tendering/OpportunityDetail/Index?noticeUID=CO1.NTC.4604522&amp;isFromPublicArea=True&amp;isModal=False</t>
  </si>
  <si>
    <t>MC-024-CAM-2023</t>
  </si>
  <si>
    <t>PRESTACIÓN DE SERVICIOS DE APOYO A LA DIRECCIÓN TERRITORIAL CENTRO DE LA CAM, EN ACTIVIDADES DE VISITAS Y REPORTES POR CONTAMINACIÓN DEL RECURSO HÍDRICO O AL SUELO POR RESIDUOS SÓLIDOS, GESTIÓN DOCUMENTAL Y MANEJO DE APLICATIVOS, EN EL MARCO DEL PROYECTOS DE CONTROL, VIGILANCIA Y MONITOREO AL DESARROLLO SECTORIAL SOSTENIBLE</t>
  </si>
  <si>
    <t>7 M - 15 D SIN SUPERAR 31/12/2023</t>
  </si>
  <si>
    <t>WILLY JHOJAN DIAZ GUTIERREZ</t>
  </si>
  <si>
    <t>CARRERA 7 # 9-24 PITAL HUILA</t>
  </si>
  <si>
    <t>GI132320132010310902132010252.3.2.02.02.006 Servicios de alojamiento; servicios de suministro de comidas y bebidas; servicios de transporte; y servicios de distribución de electricidad, gas y agua FUENTE 12001: OTROS PROPIOS EVALUACION LICENCIAS $7,882,890.00 // GI132320132010311002332010222.3.2.02.02.006 Servicios de alojamiento; servicios de suministro de comidas y bebidas; servicios de transporte; y servicios de distribución de electricidad, gas y agua FUENTE 12001: OTROS PROPIOS EVALUACION LICENCIAS $8,259,020.00</t>
  </si>
  <si>
    <t>https://community.secop.gov.co/Public/Tendering/OpportunityDetail/Index?noticeUID=CO1.NTC.4544018&amp;isFromPublicArea=True&amp;isModal=False</t>
  </si>
  <si>
    <t>CD-283-CAM-2023</t>
  </si>
  <si>
    <t>CONTRATO DE PRESTACIÓN DE SERVICIOS PROFESIONALES  PARA APOYAR LA EJECUCIÓN DEL PLAN DE MANEJO AMBIENTAL DEL ÁREA PROTEGIDA REGIONAL “DISTRITO REGIONAL DE MANEJO INTEGRADO - DRMI SERRANIA DE PEÑAS BLANCAS”, ESPECIALMENTE EN LOS MUNICIPIOS DE PITALITO Y TIMANA, A TRAVÉS DE LA PROMOCIÓN DE ACCIONES DE ARTICULACIÓN, EDUCACIÓN AMBIENTAL, CONTROL Y CAPACITACIÓN AMBIENTAL, ACOMPAÑAMIENTO COMUNITARIO Y FOMENTO DE PROYECTOS SOSTENIBLES, EN SU INTERIOR Y EN SU ZONA DE AMORTIGUACIÓN.</t>
  </si>
  <si>
    <t>FAIBER ANTONIO ALBARRACIN PINILLA</t>
  </si>
  <si>
    <t>CR 5 ESTE 2 A 03 SUR Pitalito Huila</t>
  </si>
  <si>
    <t>https://community.secop.gov.co/Public/Tendering/OpportunityDetail/Index?noticeUID=CO1.NTC.4633798&amp;isFromPublicArea=True&amp;isModal=False</t>
  </si>
  <si>
    <t>CD-295-CAM-2023</t>
  </si>
  <si>
    <t>PRESTACIÓN DE SERVICIOS COMO PASANTE DEL PROGRAMA DE BIOLOGÍA PARA APLICAR LOS CONOCIMIENTOS ADQUIRIDOS, EN LA IMPLEMENTACIÓN DE ESTRATEGIAS DE CONSERVACIÓN DE ECOSISTEMAS ESTRATEGICOS CON ENFOQUE EN EL COMPONENTE DE HUMEDALES</t>
  </si>
  <si>
    <t>JORGE ISAAC SANMIGUEL CALDERON</t>
  </si>
  <si>
    <t>Calle 4 # 50 Las Garzas Popayán Cauca</t>
  </si>
  <si>
    <t>GI132320232020112404332020052.3.2.02.02.008 Servicios prestados a las empresas y servicios de producción FUENTE 13001: TRANSF. SECTOR ELECTRICO VIGENCIA $11,551,116.00</t>
  </si>
  <si>
    <t>https://community.secop.gov.co/Public/Tendering/OpportunityDetail/Index?noticeUID=CO1.NTC.4658535&amp;isFromPublicArea=True&amp;isModal=False</t>
  </si>
  <si>
    <t>CD-284-CAM-2023</t>
  </si>
  <si>
    <t>6 M - 15 D SIN SUPERAR 31/12/2023</t>
  </si>
  <si>
    <t xml:space="preserve">JESSICA DAHIANA RODRIGUEZ CHAUX </t>
  </si>
  <si>
    <t>CL 3 D SUR 2 E 63 BRR LEON TRECE Pitalito Huila</t>
  </si>
  <si>
    <t>GI132320132010310902032010252.3.2.02.02.008 Servicios prestados a las empresas y servicios de producción FUENTE 13001: TRANSF. SECTOR ELECTRICO VIGENCIA $8,398,239.00 // GI132320132010311002232010222.3.2.02.02.008 Servicios prestados a las empresas y servicios de producción FUENTE 11002: PREDIAL VIGENCIA MPIOS $15,335,909.00</t>
  </si>
  <si>
    <t>https://community.secop.gov.co/Public/Tendering/OpportunityDetail/Index?noticeUID=CO1.NTC.4634085&amp;isFromPublicArea=True&amp;isModal=False</t>
  </si>
  <si>
    <t>CD-282-CAM-2023</t>
  </si>
  <si>
    <t>PRESTAR SUS SERVICIOS PROFESIONALES A LA DIRECCIÓN TERRITORIAL CENTRO DE LA CORPORACIÓN AUTÓNOMA REGIONAL DEL ALTO MAGDALENA – CAM, EN EL MARCO DEL PROYECTO “CONTROL, SEGUIMIENTO Y MONITOREO AL USO Y MANEJO DE LOS RECURSOS DE LA OFERTA NATURAL”, ATENDIENDO INFRACCIONES Y/O AFECTACIONES A LOS RECURSOS NATURALES RENOVABLES MEDIANTE ACCIONES DE CONTROL Y VIGILANCIA AMBIENTAL</t>
  </si>
  <si>
    <t>4 M - 15 D SIN SUPERAR EL 30/12/2023</t>
  </si>
  <si>
    <t>ANDRES FELIPE TRIVIÑO RAMIREZ</t>
  </si>
  <si>
    <t>CR 12 B 8 27 Garzón Huila</t>
  </si>
  <si>
    <t>GI132320232020212705032020072.3.2.02.02.008 Servicios prestados a las empresas y servicios de producción FUENTE 11002: PREDIAL VIGENCIA MPIOS $1,940,369.00 //GI132320232020212705032020072.3.2.02.02.008 Servicios prestados a las empresas y servicios de producción FUENTE 13001: TRANSF. SECTOR ELECTRICO VIGENCIA $15,522,948.00</t>
  </si>
  <si>
    <t>https://community.secop.gov.co/Public/Tendering/OpportunityDetail/Index?noticeUID=CO1.NTC.4633562&amp;isFromPublicArea=True&amp;isModal=False</t>
  </si>
  <si>
    <t>CD-285-CAM-2023</t>
  </si>
  <si>
    <t>CONTRATO DE PRESTACIÓN DE SERVICIOS PROFESIONALES PARA APOYAR LA EJECUCIÓN DEL PLAN DE MANEJO AMBIENTAL DEL ÁREA PROTEGIDA REGIONAL “PARQUE NATURAL REGIONAL – PNR CORREDOR BIOLOGICO GUACHAROS PURACE”, A TRAVÉS DE LA PROMOCIÓN DE ACCIONES DE ARTICULACIÓN, EDUCACIÓN AMBIENTAL, CONTROL Y CAPACITACION AMBIENTAL, ACOMPAÑAMIENTO COMUNITARIO Y FOMENTO DE PROYECTOS SOSTENIBLES, EN SU INTERIOR Y EN SU ZONA DE AMORTIGUACIÓN</t>
  </si>
  <si>
    <t>LUZ ANGELA CASTRO GALINDEZ</t>
  </si>
  <si>
    <t>Villa Fátima Pitalito (Huila)</t>
  </si>
  <si>
    <t>https://community.secop.gov.co/Public/Tendering/OpportunityDetail/Index?noticeUID=CO1.NTC.4636616&amp;isFromPublicArea=True&amp;isModal=False</t>
  </si>
  <si>
    <t>CD-286-CAM-2023</t>
  </si>
  <si>
    <t>AUNAR ESFUERZOS TÉCNICOS, ADMINISTRATIVOS Y FINANCIEROS PARA EJECUTAR EL PROYECTO DENOMINADO DESCONTAMINACIÓN DE LA QUEBRADA EL PUEBLO Y EL ZANJÓN DE LOS SAPOS MEDIANTE LA CONSTRUCCIÓN DE COLECTORES DEL SISTEMA DE ALCANTARILLADO SANITARIO PARA EL ASENTAMIENTO EL PORVENIR DEL MUNICIPIO DE LA ARGENTINA HUILA”, PROYECTO REGISTRADO Y VIABILIZADO EN EL BANCO DE PROYECTOS DE LA CAM BAJO EL RADICADO 2023-E 2163</t>
  </si>
  <si>
    <t>MUNICIPIO DE LA ARGENTINA HUILA</t>
  </si>
  <si>
    <t>891180205-7</t>
  </si>
  <si>
    <t>CALLE 6 No.3-66 LA ARGENTINA HUILA</t>
  </si>
  <si>
    <t>GI132320332030113706932030472.3.2.01.01.001.03.16 Alcantarillas y plantas de tratamiento de agua FUENTE 15001: TASAS RETRIBUTIVAS VIGENCIA $809,457,387.00 // GI132320332030113706932030472.3.2.01.01.001.03.16 Alcantarillas y plantas de tratamiento de agua FUENTE 18002: TASAS RETRIBUTIVAS CARTERA $342,703,125.00</t>
  </si>
  <si>
    <t>2024/06/27</t>
  </si>
  <si>
    <t>https://community.secop.gov.co/Public/Tendering/OpportunityDetail/Index?noticeUID=CO1.NTC.4644554&amp;isFromPublicArea=True&amp;isModal=False</t>
  </si>
  <si>
    <t>MC-025-CAM-2023</t>
  </si>
  <si>
    <t>CONTRATAR LA EDICIÓN E IMPRESIÓN DE 2000 FORMATOS DE SALVOCONDUCTO ÚNICO NACIONAL EN LÍNEA PARA LA MOVILIZACIÓN DE ESPECÍMENES DE LA DIVERSIDAD BIOLÓGICA, QUE CONTENGA LAS CARACTERÍSTICAS TÉCNICAS DE SEGURIDAD Y PERSONALIZADAS, DISPUESTAS EN LA RESOLUCIÓN 1909 DE 2017</t>
  </si>
  <si>
    <t>1 M</t>
  </si>
  <si>
    <t>CADENA S.A.</t>
  </si>
  <si>
    <t>890930534-0</t>
  </si>
  <si>
    <t>Carrera 50 No. 97A Sur-150 La Estrella Departamento: Antioquia</t>
  </si>
  <si>
    <t>GI132320232020212805332020122.3.2.02.01.003 Otros bienes transportables (excepto productos metálicos, maquinaria y equipo) FUENTE: 12001 OTROS PROPIOS EVALUACION LICENCIAS $15,236,704.00</t>
  </si>
  <si>
    <t>2023/08/22</t>
  </si>
  <si>
    <t>https://community.secop.gov.co/Public/Tendering/OpportunityDetail/Index?noticeUID=CO1.NTC.4577590&amp;isFromPublicArea=True&amp;isModal=False</t>
  </si>
  <si>
    <t>CD-287-CAM-2023</t>
  </si>
  <si>
    <t>CONTRATO DE PRESTACIÓN DE SERVICIOS PROFESIONALES PARA APOYAR LA EJECUCIÓN DEL PLAN DE MANEJO AMBIENTAL DEL ÁREA PROTEGIDA REGIONAL “DISTRITO REGIONAL DE MANEJO INTEGRADO - DRMI SERRANIA DE MINAS”, ESPECIALMENTE EN LOS MUNICIPIOS DE OPORAPA Y LA ARGENTINA, A TRAVÉS DE LA PROMOCIÓN DE ACCIONES DE ARTICULACIÓN, EDUCACIÓN AMBIENTAL, CONTROL Y CAPACITACION AMBIENTAL, ACOMPAÑAMIENTO COMUNITARIO Y FOMENTO DE PROYECTOS SOSTENIBLES, EN SU INTERIOR Y EN SU ZONA DE AMORTIGUACIÓN</t>
  </si>
  <si>
    <t>NIYIRETH GOMEZ BONILLA</t>
  </si>
  <si>
    <t>Vereda el Progreso La Argentina (Huila)</t>
  </si>
  <si>
    <t>https://community.secop.gov.co/Public/Tendering/ContractNoticePhases/View?PPI=CO1.PPI.25853721&amp;isFromPublicArea=True&amp;isModal=False</t>
  </si>
  <si>
    <t>CD-289-CAM-2023</t>
  </si>
  <si>
    <t>CONTRATO DE PRESTACIÓN DE SERVICIOS PROFESIONALES PARA APOYAR LA EJECUCIÓN DEL PLAN DE MANEJO AMBIENTAL DEL ÁREA PROTEGIDA REGIONAL “DISTRITO REGIONAL DE MANEJO INTEGRADO - DRMI SERRANIA DE PEÑAS BLANCAS”, ESPECIALMENTE EN EL MUNICIPIO DE PALESTINA, A TRAVÉS DE LA PROMOCIÓN DE ACCIONES DE ARTICULACIÓN, EDUCACIÓN AMBIENTAL, CONTROL Y CAPACITACION AMBIENTAL, ACOMPAÑAMIENTO COMUNITARIO Y FOMENTO DE PROYECTOS SOSTENIBLES, EN SU INTERIOR Y EN SU ZONA DE AMORTIGUACIÓN</t>
  </si>
  <si>
    <t>JULIAN ARTURO RODRIGUEZ CARLOSAMA</t>
  </si>
  <si>
    <t>AV 15 10 137 SUR Pitalito Huila</t>
  </si>
  <si>
    <t>https://community.secop.gov.co/Public/Tendering/OpportunityDetail/Index?noticeUID=CO1.NTC.4655559&amp;isFromPublicArea=True&amp;isModal=False</t>
  </si>
  <si>
    <t>CD-288-CAM-2023</t>
  </si>
  <si>
    <t>PRESTACIÓN DE SERVICIOS PROFESIONALES A LA SUBDIRECCIÓN DE GESTIÓN AMBIENTAL DE LA CORPORACIÓN AUTÓNOMA REGIONAL DEL ALTO MAGDALENA – CAM, PARA LA REALIZACIÓN DE ACTIVIDADES DE APOYO AL SEGUIMIENTO DE LOS PROYECTOS DE RECONVERSIÓN A SISTEMAS DE PRODUCCIÓN SOSTENIBLE, Y DE ADAPTACIÓN Y MITIGACIÓN AL CAMBIO CLIMÁTICO, ASÍ COMO TAMBIÉN REALIZAR SEGUIMIENTO Y ACOMPAÑAMIENTO EN EL DESARROLLO DE LOS PLANES OPERATIVOS ELABORADOS EN EL MARCO DE LAS AGENDAS SECTORIALES Y/O ACUERDOS SUSCRITOS CON LOS SECTORES PRODUCTIVOS.</t>
  </si>
  <si>
    <t>MICHAEL ANDRES FALLA MONTENEGRO</t>
  </si>
  <si>
    <t xml:space="preserve"> CL 25 BIS 32 31 Neiva Huila</t>
  </si>
  <si>
    <t>GI132320132010110100132010072.3.2.02.02.008 Servicios prestados a las empresas y servicios de producción FUENTE 11002: PREDIAL VIGENCIA MPIOS $30,120,000.00</t>
  </si>
  <si>
    <t>https://community.secop.gov.co/Public/Tendering/OpportunityDetail/Index?noticeUID=CO1.NTC.4648138&amp;isFromPublicArea=True&amp;isModal=False</t>
  </si>
  <si>
    <t>CD-290-CTI-CAM-2023</t>
  </si>
  <si>
    <t>CONTRATO DE ADMINISTRACIÓN DEL PROYECTO DE INVERSIÓN DE REGALÍAS DE CIENCIA, TECNOLOGÍA E INNOVACIÓN</t>
  </si>
  <si>
    <t>CONTRATAR TODAS LAS ACTUACIONES NECESARIAS PARA EL DESARROLLO DE LAS ACTIVIDADES Y ACCIONES QUE GARANTICEN LA CORRECTA EJECUCIÓN DEL PROYECTO DENOMINADO ANÁLISIS DEL SERVICIO ECOSISTÉMICO DE LA POLINIZACIÓN CON ABEJAS SILVESTRES SIN AGUIJÓN, COMO ALTERNATIVA SOSTENIBLE DE LOS PAISAJES CAFETEROS DEL CORREDOR DE TRANSICIÓN ANDINOAMAZÓNICO DEL DEPARTAMENTO DEL HUILA” APROBADO POR EL CTEI-AMBIENTAL DEL SGR CÓDIGO BPIN 2021000100524</t>
  </si>
  <si>
    <t>17 M</t>
  </si>
  <si>
    <t>FUNDACIÓN RESERVA NATURAL LA PALMITA CENTRO DE INVESTIGACIÓN / R.L. CAROLINA MORA FERNANDEZ</t>
  </si>
  <si>
    <t>900651940-6</t>
  </si>
  <si>
    <t>KM 10 VÍA LOS CHOCHOS VEREDA BANCO LA CAÑA – TRINIDAD CASANARE</t>
  </si>
  <si>
    <t xml:space="preserve">2023000806 // CERTIFICADO REGALIAS 1123 </t>
  </si>
  <si>
    <t>RGI3900TA39021000202100010052432010032.3.2.02.01.000 Agricultura, silvicultura y productos de la pesca FUENTE 00TA: Asignación Para La Ciencia, Tecnología E Innovación - Convocatorias 2021 - Ambiente y Desarrollo Sos $31,536,000.00 // RGI3900TA39021000202100010052432010032.3.2.02.01.001 Minerales; electricidad, gas y agua FUENTE 00TA: Asignación Para La Ciencia, Tecnología E Innovación - Convocatorias 2021 - Ambiente y Desarrollo Sos $9,460,800.00 // RGI3900TA39021000202100010052432010032.3.2.02.01.002 Asignación Para La Ciencia, Tecnología E Innovación - Convocatorias 2021 - Ambiente y Desarrollo Sos FUENTE 00TA: Asignación Para La Ciencia, Tecnología E Innovación - Convocatorias 2021 - Ambiente Y Desarrollo Sos $618,000.00 // RGI3900TA39021000202100010052432010032.3.2.02.01.003 Productos alimenticios, bebidas y tabaco; textiles, prendas de vestir y productos de cuero FUENTE 00TA: Asignación Para La Ciencia, Tecnología E Innovación - Convocatorias 2021 - Ambiente Y Desarrollo Sos $20,230,000.00 // RGI3900TA39021000202100010052432010032.3.2.02.01.003 Productos alimenticios, bebidas y tabaco; textiles, prendas de vestir y productos de cuero FUENTE 00TA: Asignación Para La Ciencia, Tecnología E Innovación - Convocatorias 2021 - Ambiente Y Desarrollo Sos $10,950,000.00 // RGI3900TA39021000202100010052432010032.3.2.02.01.003 Productos alimenticios, bebidas y tabaco; textiles, prendas de vestir y productos de cuero FUENTE 00TA: Asignación Para La Ciencia, Tecnología E Innovación - Convocatorias 2021 - Ambiente Y Desarrollo Sos $337,500.00 // RGI3900TA39021000202100010052432010032.3.2.02.01.003 Productos alimenticios, bebidas y tabaco; textiles, prendas de vestir y productos de cuero FUENTE 00TA: Asignación Para La Ciencia, Tecnología E Innovación - Convocatorias 2021 - Ambiente Y Desarrollo Sos $182,000.00 // RGI3900TA39021000202100010052432010032.3.2.02.01.003 Productos alimenticios, bebidas y tabaco; textiles, prendas de vestir y productos de cuero FUENTE 00TA: Asignación Para La Ciencia, Tecnología E Innovación - Convocatorias 2021 - Ambiente Y Desarrollo Sos $4,818,000.00 // RGI3939021000202100010052432010032.3.2.02.01.004 Productos metálicos y paquetes de software FUENTE 00TA: Asignación Para La Ciencia, Tecnología E Innovación - Convocatorias 2021 - Ambiente Y Desarrollo Sos $120,000.00 //  RGI3939021000202100010052432010032.3.2.02.01.004 Productos metálicos y paquetes de software FUENTE 00TA: Asignación Para La Ciencia, Tecnología E Innovación - Convocatorias 2021 - Ambiente Y Desarrollo Sos $17,119,000.00 // RGI3939021000202100010052432010032.3.2.02.01.004 Productos metálicos y paquetes de software FUENTE 00TA: Asignación Para La Ciencia, Tecnología E Innovación - Convocatorias 2021 - Ambiente Y Desarrollo Sos $4,900,000.00 // RGI3939021000202100010052432010032.3.2.02.01.004 Productos metálicos y paquetes de software FUENTE 00TA: Asignación Para La Ciencia, Tecnología E Innovación - Convocatorias 2021 - Ambiente Y Desarrollo Sos $47,600.00 // RGI3900TA39021000202100010052432010032.3.2.02.02.006 Servicios de alojamiento; servicios de suministro de comidas y bebidas; servicios de transporte; y servicios de distribución de electricidad, gas y agua FUENTE00TA: Asignación Para La Ciencia, Tecnología E Innovación - Convocatorias 2021 - Ambiente Y Desarrollo Sos $12,060,000.00 // RGI3900TA39021000202100010052432010032.3.2.02.02.006 Servicios de alojamiento; servicios de suministro de comidas y bebidas; servicios de transporte; y servicios de distribución de electricidad, gas y agua FUENTE00TA: Asignación Para La Ciencia, Tecnología E Innovación - Convocatorias 2021 - Ambiente Y Desarrollo Sos $1,016,000.00 // RGI3900TA39021000202100010052432010032.3.2.02.02.006 Servicios de alojamiento; servicios de suministro de comidas y bebidas; servicios de transporte; y servicios de distribución de electricidad, gas y agua FUENTE00TA: Asignación Para La Ciencia, Tecnología E Innovación - Convocatorias 2021 - Ambiente Y Desarrollo Sos $16,550,000.00 // RGI3900TA39021000202100010052432010032.3.2.02.02.006 Servicios de alojamiento; servicios de suministro de comidas y bebidas; servicios de transporte; y servicios de distribución de electricidad, gas y agua FUENTE00TA: Asignación Para La Ciencia, Tecnología E Innovación - Convocatorias 2021 - Ambiente Y Desarrollo Sos $181,500,000.00 // RGI3900TA39021000202100010052432010032.3.2.02.02.006 Servicios de alojamiento; servicios de suministro de comidas y bebidas; servicios de transporte; y servicios de distribución de electricidad, gas y agua FUENTE00TA: Asignación Para La Ciencia, Tecnología E Innovación - Convocatorias 2021 - Ambiente Y Desarrollo Sos $8,500,000.00 // RGI3900TA39021000202100010052432010032.3.2.02.02.006 Servicios de alojamiento; servicios de suministro de comidas y bebidas; servicios de transporte; y servicios de distribución de electricidad, gas y agua FUENTE00TA: Asignación Para La Ciencia, Tecnología E Innovación - Convocatorias 2021 - Ambiente Y Desarrollo Sos $1,506,429.00 // RGI3900TA39021000202100010052432010032.3.2.02.02.006 Servicios de alojamiento; servicios de suministro de comidas y bebidas; servicios de transporte; y servicios de distribución de electricidad, gas y agua FUENTE00TA: Asignación Para La Ciencia, Tecnología E Innovación - Convocatorias 2021 - Ambiente Y Desarrollo Sos $4,500,000.00 // RGI3900TA39021000202100010052432010032.3.2.02.02.007 Servicios financieros y servicios conexos, serviciosinmobiliarios y servicios de leasing FUENTE 00TA: Asignación Para La Ciencia, Tecnología E Innovación - Convocatorias 2021 - Ambiente Y Desarrollo Sos $34,000,000.00 //RGI3900TA39021000202100010052432010032.3.2.02.02.008 Servicios prestados a las empresas y servicios de producción FUENTE: Asignación Para La Ciencia, Tecnología E Innovación - Convocatorias 2021 - Ambiente Y Desarrollo Sos $402,641,176.00 // RGI3900TA39021000202100010052432010032.3.2.02.02.008 Servicios prestados a las empresas y servicios de producción FUENTE  00TA: Asignación Para La Ciencia, Tecnología E Innovación - Convocatorias 2021 - Ambiente Y Desarrollo Sos $126,800,000.00 //RGI3900TA39021000202100010052432010032.3.2.02.02.009 Servicios para la comunidad, sociales y personales FUENTE: Asignación Para La Ciencia, Tecnología E Innovación - Convocatorias 2021 - Ambiente Y Desarrollo Sos $10,000,000.00 // RGI3900TA39021000202100010052432010032.3.2.02.02.010 Viáticos de los funcionarios en comisión FUENTE00TA: Asignación Para La Ciencia, Tecnología E Innovación - Convocatorias 2021 - Ambiente Y Desarrollo Sos $36,158,199.00 // RGI3900TA39021000202100010052432010072.3.2.02.01.000 Agricultura, silvicultura y productos de la pesca FUENTE00TA: Asignación Para La Ciencia, Tecnología E Innovación - Convocatorias 2021 - Ambiente Y Desarrollo Sos $63,072,000.00 // RGI3939021000202100010052432010072.3.2.02.01.001 Minerales; electricidad, gas y agua FUENTE00TA: Asignación Para La Ciencia, Tecnología E Innovación - Convocatorias 2021 - Ambiente Y Desarrollo Sos 18,921,600.00 // RGI3939021000202100010052432010072.3.2.02.01.001 Minerales; electricidad, gas y agua FUENTE00TA: Asignación Para La Ciencia, Tecnología E Innovación - Convocatorias 2021 - Ambiente Y Desarrollo Sos $9,636,000.00 // RGI3900TA39021000202100010052432010072.3.2.02.01.002 Productos alimenticios, bebidas y tabaco; textiles, prendas de vestir y productos de cuero FUENTE 00TA:Asignación Para La Ciencia, Tecnología E Innovación - Convocatorias 2021 - Ambiente Y Desarrollo Sos $840,000.00 // RGI3900TA39021000202100010052432010072.3.2.02.01.003 Otros bienes transportables (excepto productos metálicos, maquinaria y equipo) FUENTE 00TA: Asignación Para La Ciencia, Tecnología E Innovación - Convocatorias 2021 - Ambiente Y Desarrollo Sos $11,543,000.00 // RGI3900TA39021000202100010052432010072.3.2.02.01.003 Otros bienes transportables (excepto productos metálicos, maquinaria y equipo) FUENTE 00TA: Asignación Para La Ciencia, Tecnología E Innovación - Convocatorias 2021 - Ambiente Y Desarrollo Sos $850,850.00 // RGI3900TA39021000202100010052432010072.3.2.02.01.003 Otros bienes transportables (excepto productos metálicos, maquinaria y equipo) FUENTE 00TA: Asignación Para La Ciencia, Tecnología E Innovación - Convocatorias 2021 - Ambiente Y Desarrollo Sos $21,900,000.00 // RGI3900TA39021000202100010052432010072.3.2.02.01.004 Productos metálicos y paquetes de software FUENTE 00TA: Asignación Para La Ciencia, Tecnología E Innovación - Convocatorias 2021 - Ambiente Y Desarrollo Sos $24,000.00 // RGI3900TA39021000202100010052432010072.3.2.02.02.006 Servicios de alojamiento; servicios de suministro de comidas y bebidas; servicios de transporte; y servicios de distribución de electricidad, gas y agua FUENTE00TA: Asignación Para La Ciencia, Tecnología E Innovación - Convocatorias 2021 - Ambiente Y Desarrollo Sos $24,120,000.00 // RGI3900TA39021000202100010052432010072.3.2.02.02.006 Servicios de alojamiento; servicios de suministro de comidas y bebidas; servicios de transporte; y servicios de distribución de electricidad, gas y agua FUENTE00TA: Asignación Para La Ciencia, Tecnología E Innovación - Convocatorias 2021 - Ambiente Y Desarrollo Sos $31,700,000.00 // RGI3900TA39021000202100010052432010072.3.2.02.02.006 Servicios de alojamiento; servicios de suministro de comidas y bebidas; servicios de transporte; y servicios de distribución de electricidad, gas y agua FUENTE00TA: Asignación Para La Ciencia, Tecnología E Innovación - Convocatorias 2021 - Ambiente Y Desarrollo Sos $516,000.00 // RGI3900TA39021000202100010052432010072.3.2.02.02.006 Servicios de alojamiento; servicios de suministro de comidas y bebidas; servicios de transporte; y servicios de distribución de electricidad, gas y agua FUENTE00TA: Asignación Para La Ciencia, Tecnología E Innovación - Convocatorias 2021 - Ambiente Y Desarrollo Sos $363,690,000.00 // RGI3900TA39021000202100010052432010072.3.2.02.02.006 Servicios de alojamiento; servicios de suministro de comidas y bebidas; servicios de transporte; y servicios de distribución de electricidad, gas y agua FUENTE00TA: Asignación Para La Ciencia, Tecnología E Innovación - Convocatorias 2021 - Ambiente Y Desarrollo Sos $8,030,050.00 // RGI3900TA39021000202100010052432010072.3.2.02.02.006 Servicios de alojamiento; servicios de suministro de comidas y bebidas; servicios de transporte; y servicios de distribución de electricidad, gas y agua FUENTE00TA: Asignación Para La Ciencia, Tecnología E Innovación - Convocatorias 2021 - Ambiente Y Desarrollo Sos $9,000,000.00 // RGI3900TA39021000202100010052432010072.3.2.02.02.008 Servicios prestados a las empresas y servicios de producción FUENTE: Asignación Para La Ciencia, Tecnología E Innovación - Convocatorias 2021 -Ambiente Y Desarrollo Sos $89,900,000.00 // RGI3900TA39021000202100010052432010072.3.2.02.02.008 Servicios prestados a las empresas y servicios de producción FUENTE: Asignación Para La Ciencia, Tecnología E Innovación - Convocatorias 2021 -Ambiente Y Desarrollo Sos $800,000.00 // RGI3900TA39021000202100010052432010072.3.2.02.02.008 Servicios prestados a las empresas y servicios de producción FUENTE: Asignación Para La Ciencia, Tecnología E Innovación - Convocatorias 2021 -Ambiente Y Desarrollo Sos $934,858,824.00 // RGI3900TA39021000202100010052432010072.3.2.02.02.009 Servicios para la comunidad, sociales y personales FUENTE 00TA: Asignación Para La Ciencia, Tecnología E Innovación - Convocatorias 2021 - Ambiente Y Desarrollo Sos $41,200,000.00 // RGI3900TA39021000202100010052432010072.3.2.02.02.010 Viáticos de los funcionarios en comisión FUENTE 00TA: Asignación Para La Ciencia, Tecnología E Innovación - Convocatorias 2021 - Ambiente Y Desarrollo Sos $112,725,793.00.-</t>
  </si>
  <si>
    <t>2023001012 // CERTIFICADO RG 723</t>
  </si>
  <si>
    <t>28/06/2023 // 29/06/2023</t>
  </si>
  <si>
    <t>2024/12/09</t>
  </si>
  <si>
    <t>https://community.secop.gov.co/Public/Tendering/OpportunityDetail/Index?noticeUID=CO1.NTC.4657651&amp;isFromPublicArea=True&amp;isModal=False</t>
  </si>
  <si>
    <t>CD-291-CAM-2023</t>
  </si>
  <si>
    <t>AUNAR ESFUERZOS TÉCNICOS, ADMINISTRATIVOS Y FINANCIEROS ENTRE LA CORPORACIÓN AUTÓNOMA REGIONAL DEL ALTO MAGDALENA – CAM Y EL MUNICIPIO DE GUADALUPE PARA LA EJECUCIÓN DEL PROYECTO “CONSTRUCCIÓN DE HORNILLAS ECOEFICIENTES COMO ESTRATEGIA PARA LA REDUCCIÓN LA PRESIÓN EJERCIDA SOBRE LOS BOSQUES GENERADA POR LA OBTENCIÓN DE LEÑA PARA LA COCCIÓN DE ALIMENTOS Y DISMINUIR LAS EMISIONES DE GASES DE EFECTO DE INVERNADERO – GEI EN ZONA RURAL EL MUNICIPIO DE GUADALUPE DEPARTAMENTO DEL HUILA</t>
  </si>
  <si>
    <t>MUNICIPIO DE GUADALUPE – HUILA</t>
  </si>
  <si>
    <t>Guadalupe – Huila</t>
  </si>
  <si>
    <t>Servicios prestados a las empresas y servicios de producción FUENTE 11002: PREDIAL VIGENCIA MPIOS $150,600,000.00</t>
  </si>
  <si>
    <t>https://community.secop.gov.co/Public/Tendering/OpportunityDetail/Index?noticeUID=CO1.NTC.4653126&amp;isFromPublicArea=True&amp;isModal=False</t>
  </si>
  <si>
    <t>CD-292-CAM-2023</t>
  </si>
  <si>
    <t>CONTRATAR EL ESTABLECIMIENTO DE AISLAMIENTO CON SISTEMA DE CERCA VIVA, REFUGIOS DE FAUNA Y ADECUACIÓN DE PERCHAS, PARA LA RECUPERACIÓN DE LA FLORA Y FAUNA DE LA PACHA MAMA, CONFORME A LOS USOS Y COSTUMBRES DE LA COMUNIDAD INDÍGENA TAMAS DEL CAGUÁN, LOCALIZADO EN EL MUNICIPIO DE RIVERA – HUILA</t>
  </si>
  <si>
    <t>EL RESGUARDO INDÍGENA TAMAS DEL CAGUAN</t>
  </si>
  <si>
    <t>VDA COMUNIDAD PANIQUITA – KILOMETRO 15 ANILLO VIAL NEIVA – RIVERA</t>
  </si>
  <si>
    <t>GI132320232020313005932020052.3.2.01.01.001.03.19 Otras obras de ingeniería civil FUENTE 13001: TRANSF.SECTOR ELECTRICO VIGENCIA $125,127,536.00</t>
  </si>
  <si>
    <t>2023/11/28</t>
  </si>
  <si>
    <t>https://community.secop.gov.co/Public/Tendering/OpportunityDetail/Index?noticeUID=CO1.NTC.4653801&amp;isFromPublicArea=True&amp;isModal=False</t>
  </si>
  <si>
    <t>CD-293-CAM-2023</t>
  </si>
  <si>
    <t>CONTRATO DE PRESTACIÓN DE SERVICIOS PROFESIONALES PARA APOYAR LA EJECUCIÓN DEL PLAN DE MANEJO AMBIENTAL DEL ÁREA PROTEGIDA REGIONAL “PARQUE NATURAL REGIONAL – PNR SIBERIA CEIBAS”, A TRAVÉS DE LA PROMOCIÓN DE ACCIONES DE ARTICULACIÓN, EDUCACIÓN AMBIENTAL, CONTROL Y CAPACITACION AMBIENTAL, ACOMPAÑAMIENTO COMUNITARIO Y FOMENTO DE PROYECTOS SOSTENIBLES, EN SU INTERIOR Y EN SU ZONA DE AMORTIGUACIÓN</t>
  </si>
  <si>
    <t>GUSTAVO ANDRES SAENZ QUIROGA</t>
  </si>
  <si>
    <t>Calle 10 No 12-10 Neiva (Huila)</t>
  </si>
  <si>
    <t>https://community.secop.gov.co/Public/Tendering/OpportunityDetail/Index?noticeUID=CO1.NTC.4657844&amp;isFromPublicArea=True&amp;isModal=False</t>
  </si>
  <si>
    <t>CD-294-CAM-2023</t>
  </si>
  <si>
    <t>PRESTACIÓN DE SERVICIO DE APOYO A LA CORPORACIÓN AUTÓNOMA REGIONAL DEL ALTO MAGDALENA EN EL DESARROLLO DE ACTIVIDADES DE SEGUIMIENTO AL USO DE LAS FUENTES HÍDRICAS SUPERFICIALES Y ACOMPAÑAMIENTO EN EL REGISTRO Y/O ACTUALIZACIÓN DE LOS ACTOS ADMINISTRATIVOS EN LOS APLICATIVOS DE AUTORIDAD AMBIENTAL DENOMINADOS (CITA, Y SILAM), EN JURISDICCIÓN DE LA DIRECCIÓN TERRITORIAL OCCIDENTE.</t>
  </si>
  <si>
    <t>NATALIA TRUJILLO SINISTERRA</t>
  </si>
  <si>
    <t>VRD BELGICA-LOS PINOS La Plata Huila.</t>
  </si>
  <si>
    <t>GI132320132010310701832010262.3.2.02.02.008 Servicios prestados a las empresas y servicios de producción FUENTE 13001: TRANSF. SECTOR ELECTRICO VIGENCIA $8,625,798.00 // GI132320432040114508032040482.3.2.02.02.008 Servicios prestados a las empresas y servicios de producción FUENTE: PREDIAL VIGENCIA MPIOS $6,434,202.00</t>
  </si>
  <si>
    <t>https://community.secop.gov.co/Public/Tendering/OpportunityDetail/Index?noticeUID=CO1.NTC.4661171&amp;isFromPublicArea=True&amp;isModal=False</t>
  </si>
  <si>
    <t>CD-296-CAM-2023</t>
  </si>
  <si>
    <t>CONTRATO DE PRESTACIÓN DE SERVICIOS PROFESIONALES PARA APOYAR LA EJECUCIÓN DEL PLAN DE MANEJO AMBIENTAL DEL ÁREA PROTEGIDA REGIONAL “DISTRITO REGIONAL DE MANEJO INTEGRADO - DRMI SERRANIA DE MINAS”, ESPECIALMENTE EN LOS MUNICIPIOS DE LA PLATA Y EL PITAL, A TRAVÉS DE LA PROMOCIÓN DE ACCIONES DE ARTICULACIÓN, EDUCACIÓN AMBIENTAL, CONTROL Y CAPACITACION AMBIENTAL, ACOMPAÑAMIENTO COMUNITARIO Y FOMENTO DE PROYECTOS SOSTENIBLES, EN SU INTERIOR Y EN SU ZONA DE AMORTIGUACIÓN</t>
  </si>
  <si>
    <t>ANGIE CAROLINA AMEZQUITA LIZCANO</t>
  </si>
  <si>
    <t xml:space="preserve"> Vereda Las Delicias Finca Los Manguitos Tesalia (Huila)</t>
  </si>
  <si>
    <t>GI132320232020112304132020082.3.2.02.02.008 Servicios prestados a las empresas y servicios deproducción FUENTE 13001: TRANSF. SECTOR ELECTRICO VIGENCIA $23,453,667.00</t>
  </si>
  <si>
    <t>https://community.secop.gov.co/Public/Tendering/OpportunityDetail/Index?noticeUID=CO1.NTC.4658899&amp;isFromPublicArea=True&amp;isModal=False</t>
  </si>
  <si>
    <t>CD-297-CAM-2023</t>
  </si>
  <si>
    <t>PRESTACIÓN DE SERVICIOS DE APOYO A LA GESTIÓN DE LA CORPORACIÓN AUTÓNOMA REGIONAL DEL ALTO MAGDALENA (CAM), COMO TÉCNICO AMBIENTAL PARA LA IMPLEMENTACIÓN DEL PLAN DE ORDENACIÓN Y MANEJO DE LA CUENCA HIDROGRÁFICA DEL RÍO LORO, RÍO LAS CEIBAS Y OTROS DIRECTOS AL MAGDALENA, EN EL DESARROLLO DE ACTIVIDADES DE GESTIÓN, PRESERVACIÓN Y CONSERVACIÓN DE LOS RECURSOS NATURALES ESPECIALMENTE EN LA VEREDAS DE LA ZONA DEL PARQUE SIBERIA CEIBAS Y ÁREA CON PREVIA DECISIÓN DE ORDENAMIENTO DE LA LEY 2 DE 1959 A SABER: LA PLATA, TUQUILA, ALTO MOTILÓN, MOTILÓN, LAS NUBES, PUEBLO NUEVO, CANOAS, TUQUILA, SAN BARTOLO DEL MUNICIPIO DE NEIVA Y LAS VEREDAS RIO BLANCO, RIO NEGRO, LOMA LARGA Y EL TAMBILLO, ONDA ALTA, MONSERRATE, LA MEDINA, ARRAYANAL DEL MUNICIPIO DE RIVERA</t>
  </si>
  <si>
    <t>JAVIER ALEXIS TOVAR RIOS</t>
  </si>
  <si>
    <t>Vereda Floragaita</t>
  </si>
  <si>
    <t>CERTIFICADO DIRECTOR GRAL -ENCARGO FIDUCIARIO CAM -PLAN DE ORDENAMIENTO Y MANEJO DE LA CUENCA HIDROGRAFICA DEL RÍO LAS CEIBAS EN EL MUNICIPIO DE NEIVA – FIDUCIARIA POPULAR S.A, con recursos disponibles por valor $24.738.560) M/CTE, incluido 4 X mil.</t>
  </si>
  <si>
    <t>Cuenta Rentar 250-390-11504-9 Encargo Fiduciario #052 -07 Fiduciaria Popular $24.738.560</t>
  </si>
  <si>
    <t>https://community.secop.gov.co/Public/Tendering/OpportunityDetail/Index?noticeUID=CO1.NTC.4661609&amp;isFromPublicArea=True&amp;isModal=False</t>
  </si>
  <si>
    <t>CD-307-CAM-2023</t>
  </si>
  <si>
    <t>PRESTACIÓN DE SERVICIOS PROFESIONALES DE APOYO A LA SECRETARÍA GENERAL EN LA ACTUALIZACIÓN DE LOS INSTRUMENTOS ARCHIVÍSTICOS PROGRAMA DE GESTIÓN DOCUMENTAL, PLAN INSTITUCIONAL DE ARCHIVOS Y LAS TABLAS DE RETENCIÓN DOCUMENTAL DE LA ENTIDAD.</t>
  </si>
  <si>
    <t>BLEIDY JOAQUIN ARDILA PINZON</t>
  </si>
  <si>
    <t>CARRERA 45C - 20A 31 LA RIOJA</t>
  </si>
  <si>
    <t>GI132329932990116011032990522.3.2.02.02.008 Servicios prestados a las empresas y servicios de producción FUENTE 11001: PREDIAL VIGENCIA NEIVA $27,013,670.00</t>
  </si>
  <si>
    <t>https://community.secop.gov.co/Public/Tendering/OpportunityDetail/Index?noticeUID=CO1.NTC.4671068&amp;isFromPublicArea=True&amp;isModal=False</t>
  </si>
  <si>
    <t>CD-298.2023</t>
  </si>
  <si>
    <t>CONTRATO DE PRESTACIÓN DE SERVICIOS PROFESIONALES PARA APOYAR LA EJECUCIÓN DEL PLAN DE MANEJO AMBIENTAL DEL ÁREA PROTEGIDA REGIONAL “DISTRITO REGIONAL DE MANEJO INTEGRADO - DRMI CERRO BANDERAS OJO BLANCO”, A TRAVÉS DE LA PROMOCIÓN DE ACCIONES DE ARTICULACIÓN, EDUCACIÓN AMBIENTAL, CONTROL Y CAPACITACIÓN AMBIENTAL, ACOMPAÑAMIENTO COMUNITARIO Y FOMENTO DE PROYECTOS SOSTENIBLES, EN SU INTERIOR Y EN SU ZONA DE AMORTIGUACIÓN</t>
  </si>
  <si>
    <t>KARLA VIVIANA PERDOMO SOLORZANO</t>
  </si>
  <si>
    <t xml:space="preserve"> CL 67 #1ª-22 Neiva Huila</t>
  </si>
  <si>
    <t>https://community.secop.gov.co/Public/Tendering/OpportunityDetail/Index?noticeUID=CO1.NTC.4662507&amp;isFromPublicArea=True&amp;isModal=False</t>
  </si>
  <si>
    <t>CD-301-CAM-2023</t>
  </si>
  <si>
    <t>330</t>
  </si>
  <si>
    <t>PRESTACIÓN DE SERVICIOS PROFESIONALES A LA GESTIÓN DE LA CORPORACIÓN AUTÓNOMA REGIONAL DEL ALTO MAGDALENA (CAM), COMO ADMINISTRADOR DE EMPRESAS DIRIGIDA LA SENSIBILIZACIÓN DE LAS EMPRESAS ASOCIATIVAS RURALES E INICIATIVAS EMPRESARIALES EN EL ÁREA DE INFLUENCIA DEL PLAN DE ORDENACIÓN Y MANEJO DE LA CUENCA HIDROGRÁFICA DEL RIO LORO, RIO LAS CEIBAS Y OTROS DIRECTOS AL MAGDALENA Y EN EL FORTALECIMIENTO Y PROMOCIÓN EN TEMAS DE NEGOCIOS VERDES Y APROVECHAMIENTO DE PRODUCTOS DE LA BIODIVERSIDAD</t>
  </si>
  <si>
    <t>CARLOS ARTURO MEDINA RUBIO</t>
  </si>
  <si>
    <t>CALLE 19 N 46 80 CASA 11 E ALTO LLANO</t>
  </si>
  <si>
    <t>CERTIFICADO DIRECTOR GRAL - ENCARGO FIDUCIARIO CAM – PLAN DE ORDENAMIENTO Y MANEJO DE LA CUENCA HIDROGRAFICA DEL RÍO LAS CEIBAS EN EL MUNICIPIO DE NEIVA – FIDUCIARIA POPULAR S.A, cuenta con recursos disponibles por valor de $36.554.596 M/CTE, incluido 4 X mil.</t>
  </si>
  <si>
    <t>Cuenta Rentar 250-390-11504-9 Encargo Fiduciario #052 -07 Fiduciaria Popular $31.332.511</t>
  </si>
  <si>
    <t>https://community.secop.gov.co/Public/Tendering/OpportunityDetail/Index?noticeUID=CO1.NTC.4662715&amp;isFromPublicArea=True&amp;isModal=False</t>
  </si>
  <si>
    <t>CD-299-CAM-2023</t>
  </si>
  <si>
    <t>CONTRATAR EL MANTENIMIENTO DE 12.595 METROS LINEALES DE AISLAMIENTO, EN ZONAS DE PROTECCIÓN DEL RESGUARDO INDIGENA HUILA, LOCALIZADO EN EL MUNICIPIO DE IQUIRA (H).</t>
  </si>
  <si>
    <t>RESGUARDO INDIGENA NASA PAEZ HUILA / R.L. SIMON EVELIO PACHO CAINAS</t>
  </si>
  <si>
    <t xml:space="preserve"> 813008918-1</t>
  </si>
  <si>
    <t>: Municipio Rio Negro Iquira (Huila)</t>
  </si>
  <si>
    <t>GI132320232020313306432020062.3.2.02.02.009 Servicios para la comunidad, sociales y personales FUENTE 11002: PREDIAL VIGENCIA MPIOS $6,247,593.00 // GI132320232020313306432020062.3.2.02.02.009 Servicios para la comunidad, sociales y personales FUENTE 13001: TRANSF. SECTOR ELECTRICO VIGENCIA $66,390,531.00 // GI132320232020313306432020062.3.2.02.02.009 Servicios para la comunidad, sociales y personales FUENTE 15003: TASAS APROV. FORESTAL $57,201,958.00</t>
  </si>
  <si>
    <t>https://community.secop.gov.co/Public/Tendering/OpportunityDetail/Index?noticeUID=CO1.NTC.4660998&amp;isFromPublicArea=True&amp;isModal=False</t>
  </si>
  <si>
    <t>CD-300-CAM-2023</t>
  </si>
  <si>
    <t>PRESTACIÓN DE SERVICIOS PROFESIONALES A LA SUBDIRECCIÓN DE GESTIÓN AMBIENTAL DE LA CORPORACIÓN AUTÓNOMA REGIONAL DEL ALTO MAGDALENA - CAM, COMO INGENIERO AGRÓNOMO CON ÉNFASIS EN LA CONSERVACIÓN DE SUELOS Y LA REDUCCIÓN DE CONTAMINACIÓN HÍDRICA MEDIANTE EL MANEJO ECOLÓGICO DE CULTIVOS Y LA GESTIÓN DEL RECURSO HÍDRICO EN ACTIVIDADES AGRÍCOLAS EN EL ÁREA DEL PLAN DE ORDENACIÓN Y MANEJO DE LA CUENCA HIDROGRÁFICA DEL RÍO LORO, RÍO LAS CEIBAS Y OTROS DIRECTOS AL MAGDALENA</t>
  </si>
  <si>
    <t>HUMBERTO CRISTOBAL CHAPARRO GALINDO</t>
  </si>
  <si>
    <t>Carrera 6 No 39ª-16 Ibagué (Huila)</t>
  </si>
  <si>
    <t>CERTIFICADO DIRECTOR GRAL -ENCARGO FIDUCIARIO CAM – PLAN DE ORDENAMIENTO Y MANEJO DE LA CUENCA HIDROGRAFICA DEL RÍO LAS CEIBAS EN EL MUNICIPIO DE NEIVA –FIDUCIARIA POPULAR S.A, cuenta con recursos disponibles por valor de $37.499.159 M/CTE, incluido 4 X mil.</t>
  </si>
  <si>
    <t>Cuenta Rentar 250-390-11504-9 Encargo Fiduciario #052 -07 Fiduciaria Popular $37.499.159</t>
  </si>
  <si>
    <t>https://community.secop.gov.co/Public/Tendering/OpportunityDetail/Index?noticeUID=CO1.NTC.4661882&amp;isFromPublicArea=True&amp;isModal=False</t>
  </si>
  <si>
    <t>CD-302-CAM-2023</t>
  </si>
  <si>
    <t>PRESTACIÓN DE SERVICIOS DE APOYO A LA GESTIÓN A LA CORPORACIÓN AUTÓNOMA REGIONAL DEL ALTO MAGDALENA (CAM), EN CALIDAD DE PRÁCTICA O PASANTÍA DE MEDICINA VETERINARIA Y ZOOTECNIA PARA APLICAR LOS CONOCIMIENTOS ADQUIRIDOS EN LA CARRERA EN EL DESARROLLO DE LABORES DE ASISTENCIA TÉCNICA Y ADMINISTRATIVA PARA EJERCER TAREAS DE ATENCIÓN Y VALORACIÓN MÉDICA DE LOS EJEMPLARES QUE INGRESAN POR DECOMISO, ENTREGA VOLUNTARIA Y/O RESCATES EN LA SEDE CENTRAL DE LA CAM.</t>
  </si>
  <si>
    <t>JUANA CAMILA BAUTISTA RINCÓN</t>
  </si>
  <si>
    <t>Carrera 17 B N° 50 – 58</t>
  </si>
  <si>
    <t>GI132320232020212905532020402.3.2.02.02.008 Servicios prestados a las empresas y servicios de producción FUENTE 11002: PREDIAL VIGENCIA MPIOS $7,468,796.00</t>
  </si>
  <si>
    <t>https://community.secop.gov.co/Public/Tendering/OpportunityDetail/Index?noticeUID=CO1.NTC.4662937&amp;isFromPublicArea=True&amp;isModal=False</t>
  </si>
  <si>
    <t>CD-303-CAM-2023</t>
  </si>
  <si>
    <t>PRESTACIÓN DE SERVICIOS PROFESIONALES PARA BRINDAR ASESORÍA Y ASISTENCIA TÉCNICA A LOS FUNCIONARIOS DE LA CORPORACIÓN AUTÓNOMA REGIONAL DEL ALTO MAGDALENA CAM ENCARGADOS DE LA FORMULACIÓN DEL PLAN DE GESTIÓN AMBIENTAL REGIONAL (PGAR)</t>
  </si>
  <si>
    <t>LINA SOFIA PARRA PEÑA</t>
  </si>
  <si>
    <t>Calle 14 N° 2 – 52 Apto 501 Pitalito</t>
  </si>
  <si>
    <t>GI132329932990115710532990602.3.2.02.02.008 Servicios prestados a las empresas y servicios de producción FUENTE 11001: PREDIAL VIGENCIA NEIVA $38,234,715.00 // GI132329932990115710532990602.3.2.02.02.008 Servicios prestados a las empresas y servicios de producción FUENTE 12001: OTROS PROPIOS EVALUACION LICENCIAS $2,590,000.00</t>
  </si>
  <si>
    <t>https://community.secop.gov.co/Public/Tendering/OpportunityDetail/Index?noticeUID=CO1.NTC.4663059&amp;isFromPublicArea=True&amp;isModal=False</t>
  </si>
  <si>
    <t>CCE-139-IAD-2020</t>
  </si>
  <si>
    <t>RENOVACIÓN DE SOPORTE, ACTUALIZACIÓN Y MANTENIMIENTO DE LAS LICENCIAS DEL SOFTWARE ARCGIS</t>
  </si>
  <si>
    <t>ESRI COLOMBIA SAS</t>
  </si>
  <si>
    <t>830122983-1</t>
  </si>
  <si>
    <t>Calle 90 No.13-40 Piso 5 Bogota, Bogota DC</t>
  </si>
  <si>
    <t>GI132320532050114708232050222.3.2.01.01.005.02.03.01.01 Paquetes de software FUENTE 11001: PREDIAL VIGENCIA NEIVA $11,582,000.00 // GI13232993299011591093299065
2.3.2.01.01.005.02.03.01.01 Paquetes de software FUENTE 11001: PREDIAL VIGENCIA NEIVA $63,418,000.00 // GI13232993299011591093299065
2.3.2.01.01.005.02.03.01.01 Paquetes de software FUENTE 12002: OTROS R. PROPIOS SEGUM. LICENCIAS $280,510.00</t>
  </si>
  <si>
    <t>https://www.colombiacompra.gov.co/tienda-virtual-del-estado-colombiano/ordenes-compra/112239</t>
  </si>
  <si>
    <t>CD-314.CAM.2023</t>
  </si>
  <si>
    <t>PRESTACIÓN DE SERVICIOS PROFESIONALES EN LA CORPORACIÓN AUTÓNOMA REGIONAL DEL ALTO MAGDALENA (CAM), PARA EL DESARROLLO DE LAS ACTIVIDADES RELACIONADAS CON EL COMPONENTE DE SISTEMA DE INFORMACIÓN GEOGRÁFICA DEL RECURSO HÍDRICO SUPERFICIAL EN LA ACTUALIZACIÓN DE LA EVALUACIÓN REGIONAL DEL AGUA ERA, EN LAS SUBZONAS HIDROGRÁFICAS 2108 - RÍO YAGUARÁ, 2109 - JUNCAL Y OTROS RÍOS DIRECTOS AL MAGDALENA, 2110 - RÍO NEIVA, 2111 - RÍO FORTALECILLAS Y OTROS, 2112 - RÍO BACHÉ, 2113 - RÍO AIPE Y OTROS DIRECTOS AL MAGDALENA Y 2114 - RÍO CABRERA; Y ACTIVIDADES RELACIONADAS CON EL ANÁLISIS Y VERIFICACIÓN DE INFORMACIÓN CARTOGRÁFICA QUE REQUIERA LA SRCA</t>
  </si>
  <si>
    <t>ANGELA FERNANDA RAMOS TOVAR</t>
  </si>
  <si>
    <t>Calle 13 No 1F-73 Neiva (Huila)</t>
  </si>
  <si>
    <t>GI132320332030214307732030052.3.2.02.02.008 Servicios prestados a las empresas y servicios de producción FUENTE 13001: TRANSF. SECTOR ELECTRICO VIGENCIA $23,284,423.00</t>
  </si>
  <si>
    <t>https://community.secop.gov.co/Public/Tendering/OpportunityDetail/Index?noticeUID=CO1.NTC.4672036&amp;isFromPublicArea=True&amp;isModal=False</t>
  </si>
  <si>
    <t>CD-312-CAM-2023</t>
  </si>
  <si>
    <t>PRESTACIÓN DE SERVICIOS PROFESIONALES A LA SUBDIRECCIÓN DE GESTIÓN AMBIENTAL DE LA CORPORACIÓN AUTÓNOMA REGIONAL DEL ALTO MAGDALENA - CAM, EN EL SEGUIMIENTO Y CUIDADO AGRÓNÓMICO DE LAS PLANTACIONES FORESTALES ESTABLECIDAS EN ACTIVIDADES DE RESTAURACIÓN ACTIVA Y EN EL MANEJO E IMPLEMENTACIÓN DE SISTEMAS SILVOPASTORILES EN ZONAS DE PRODUCCIÓN GANADERA COMO ESTRATEGIA DE ADAPTACIÓN AL CAMBIO CLIMÁTICO EN EL ÁREA DEL PLAN DE ORDENACIÓN Y MANEJO DE LA CUENCA HIDROGRÁFICA DEL RÍO LORO, RÍO LAS CEIBAS Y OTROS DIRECTOS AL MAGDALENA</t>
  </si>
  <si>
    <t>6 M SIN SUPERAR LAPRESENTE VIGENCIA FISCAL</t>
  </si>
  <si>
    <t>LUIS FERNANDO NARVAEZ FIRIGUA</t>
  </si>
  <si>
    <t>Calle 21 No 14-51 Neiva (Huila)</t>
  </si>
  <si>
    <t>CERTIFICADO DIRECTOR GRAL -ENCARGO FIDUCIARIO CAM – PLAN DE ORDENAMIENTO Y MANEJO DE LA CUENCA
HIDROGRAFICA DEL RÍO LAS CEIBAS EN EL MUNICIPIO DE NEIVA – FIDUCIARIA POPULAR S.A, con recursos disponibles por valor de $24.096.000 M/CTE, incluido 4 X mil.</t>
  </si>
  <si>
    <t>Cuenta Rentar 250-390-11504-9 Encargo Fiduciario #052 -07 Fiduciaria Popular $24.096.000</t>
  </si>
  <si>
    <t>https://community.secop.gov.co/Public/Tendering/OpportunityDetail/Index?noticeUID=CO1.NTC.4668206&amp;isFromPublicArea=True&amp;isModal=False</t>
  </si>
  <si>
    <t>CD-313-CAM-2023</t>
  </si>
  <si>
    <t>CONTRATO DE PRESTACIÓN DE SERVICIOS PROFESIONALES PARA APOYAR LA EJECUCIÓN DEL PLAN DE MANEJO AMBIENTAL DEL ÁREA PROTEGIDA REGIONAL DISTRITO REGIONAL DE MANEJO INTEGRADO - DRMI SERRANIA DE PEÑAS BLANCAS”, ESPECIALMENTE EN LOS MUNICIPIOS DE ACEVEDO Y SUAZA, A TRAVÉS DE LA PROMOCIÓN DE ACCIONES DE ARTICULACIÓN, EDUCACIÓN AMBIENTAL, CONTROL Y CAPACITACION AMBIENTAL, ACOMPAÑAMIENTO COMUNITARIO Y FOMENTO DE PROYECTOS SOSTENIBLES, EN SU INTERIOR Y EN SU ZONA DE AMORTIGUACIÓN</t>
  </si>
  <si>
    <t>JUAN MARTIN MAYORGA PARRA</t>
  </si>
  <si>
    <t>CL 26 A #11-16 Pitalito Huila</t>
  </si>
  <si>
    <t>https://community.secop.gov.co/Public/Tendering/OpportunityDetail/Index?noticeUID=CO1.NTC.4668340&amp;isFromPublicArea=True&amp;isModal=False</t>
  </si>
  <si>
    <t>CD-306-CAM-2023</t>
  </si>
  <si>
    <t>CONVENIO SOLIDARIO</t>
  </si>
  <si>
    <t>AUNAR ESFUERZOS TÉCNICOS Y FINANCIEROS ENTRE LA CORPORACION AUTÓNOMA REGIONAL DEL ALTO MAGDALENA Y LA JUNTA DE ACCIÓN COMUNAL DE LA VEREDA SANTA BÁRBARA MEDIANTE LA SUSCRIPCIÓN DE UN CONVENIO SOLIDARIO PARA LA EJECUCIÓN DEL PROYECTO DENOMINADO PRODUCCIÓN GANADERA CON PRÁCTICAS DE MANEJO SOSTENIBLE</t>
  </si>
  <si>
    <t>6 M SIN SUPERAR LA PRESENTE VIGENCIA FISCAL</t>
  </si>
  <si>
    <t>JUNTA DE ACCIÓN COMUNAL DE LA VEREDA SANTA BÁRBARA</t>
  </si>
  <si>
    <t>813003696-9</t>
  </si>
  <si>
    <t>Corregimiento las ceibas vereda santa bárbara – Neiva (H)</t>
  </si>
  <si>
    <t>CERTIFICADO DIRECTOR GRAL -FIDUCIARIA POPULAR S.A, cuenta con recursos disponibles por valor de $155.543.646 M/CTE, incluido 4 X mil.</t>
  </si>
  <si>
    <t>Cuenta Rentar 250-390-11504-9 Encargo Fiduciario #052 -07 Fiduciaria Popular $155.543.646</t>
  </si>
  <si>
    <t>https://community.secop.gov.co/Public/Tendering/OpportunityDetail/Index?noticeUID=CO1.NTC.4666197&amp;isFromPublicArea=True&amp;isModal=False</t>
  </si>
  <si>
    <t>CD-311-CAM-2023</t>
  </si>
  <si>
    <t>PRESTAR LOS SERVICIOS TÉCNICOS A LA CORPORACIÓN AUTONOMA REGIONAL DEL ALTO MAGDALENA – CAM, ESPECIFICAMENTE EN LA CONTABILIZACIÓN DE REGISTRO DE OPERACIONES CONTABLES Y FINANCIERAS, EN LOS APLICATIVOS DE ADMINISTRACIÓN Y SISTEMAS DE INFORMACIÓN CONEXOS CON LA GESTIÓN DE RECURSOS EMPRESARIALES A CARGO DEL AREA DE TESORERIA</t>
  </si>
  <si>
    <t>CL 34 10 03 CONJ CRORUÑA DE BERDEZ Neiva Huila</t>
  </si>
  <si>
    <t>GA2.1.2.02.02.008 Servicios prestados a las empresas y servicios de producción FUENTE 11002: PREDIAL VIGENCIA MPIOS $16,125,746.00</t>
  </si>
  <si>
    <t>2024/01/28</t>
  </si>
  <si>
    <t>https://community.secop.gov.co/Public/Tendering/OpportunityDetail/Index?noticeUID=CO1.NTC.4667392&amp;isFromPublicArea=True&amp;isModal=False</t>
  </si>
  <si>
    <t>CD-304-CAM-2023</t>
  </si>
  <si>
    <t>AUNAR ESFUERZOS TÉCNICOS, HUMANOS Y FINANCIEROS ENTRE LA CORPORACIÓN AUTÓNOMA REGIONAL DEL ALTO MAGDALENA – CAM Y LA GOBERNACIÓN DEL HUILA PARA FACILITAR EL CUMPLIMIENTO DE SUS FUNCIONES ESTATALES CON LA DISPOSICIÓN FINAL DE LA FLORA SILVESTRE (MADERA, PRODUCTOS DE LA FLORA SILVESTRE Y/O SUBPRODUCTOS) PARA IMPLEMENTAR ACTIVIDADES AMBIENTALES ORIENTADAS AL ORDENAMIENTO DEL TERRITORIO DEL DEPARTAMENTO DEL HUILA, A TRAVÉS DEL FORTALECIMIENTO DE PROYECTOS PRODUCTIVOS AMBIENTALES SOSTENIBLES</t>
  </si>
  <si>
    <t>HASTA 31/12/2023</t>
  </si>
  <si>
    <t>GOBERNACIÓN DEL HUILA</t>
  </si>
  <si>
    <t>800103913-4</t>
  </si>
  <si>
    <t>CARRERA 4 CON CALLE 8 NEIVA HUILA</t>
  </si>
  <si>
    <t>https://community.secop.gov.co/Public/Tendering/OpportunityDetail/Index?noticeUID=CO1.NTC.4663746&amp;isFromPublicArea=True&amp;isModal=False</t>
  </si>
  <si>
    <t>CD-308-CAM-2023</t>
  </si>
  <si>
    <t>PRESTACIÓN DE SERVICIOS PROFESIONALES A LA CORPORACIÓN AUTÓNOMA REGIONAL DEL ALTO MAGDALENA – CAM, PARA BRINDAR APOYO EN LAS ACTIVIDADES QUE GENEREN BENEFICIOS ECONÓMICOS, AMBIENTALES Y SOCIALES DE LOS PRODUCTORES BENEFICIADOS CON LA IMPLEMENTACIÓN DEL PROYECTO DENOMINADO ANÁLISIS DEL SERVICIO ECOSISTÉMICO DE LA POLINIZACIÓN CON ABEJAS SILVESTRES SIN AGUIJÓN, COMO ALTERNATIVA SOSTENIBLE DE LOS PAISAJES CAFETEROS DEL CORREDOR DE TRANSICIÓN ANDINOAMAZÓNICO DEL DEPARTAMENTO DEL HUILA” APROBADO POR EL CTEI-AMBIENTAL DEL SGR CÓDIGO BPIN 2021000100524</t>
  </si>
  <si>
    <t>6 M - 15 D SIN SUPERAR EL 30/12/2023</t>
  </si>
  <si>
    <t>VALENTINA AVILA MOSQUERA</t>
  </si>
  <si>
    <t>CL13A1G BIS 16 BRR LOS MARTIRES NEIVA</t>
  </si>
  <si>
    <t>GI132320132010210301332010032.3.2.02.02.008 Servicios prestados a las empresas y servicios de producción FUENTE 11001: PREDIAL VIGENCIA NEIVA $8,272,000.00 // GI132320132010210301332010032.3.2.02.02.008 Servicios prestados a las empresas y servicios de producción FUENTE 11002: PREDIAL VIGENCIA MPIOS $17,832,000.00</t>
  </si>
  <si>
    <t>https://community.secop.gov.co/Public/Tendering/OpportunityDetail/Index?noticeUID=CO1.NTC.4664645&amp;isFromPublicArea=True&amp;isModal=False</t>
  </si>
  <si>
    <t xml:space="preserve">CD-309-CAM-2023	</t>
  </si>
  <si>
    <t>PRESTACIÓN DE SERVICIOS PROFESIONALES EN LA SUBDIRECCIÓN DE PLANEACIÓN Y ORDENAMIENTO TERRITORIAL DE LA CORPORACIÓN AUTÓNOMA REGIONAL DEL ALTO MAGDALENA CAM, PARA EL FORTALECIMIENTO DE LA DIMENSIÓN DE MIPG: GESTIÓN CON VALORES PARA RESULTADOS, A TRAVÉS DE LA IMPLEMENTACIÓN DE INICIATIVAS Y EL SEGUIMIENTO AL CUMPLIMIENTO DE ACTIVIDADES DISPUESTAS POR LA NORMATIVA</t>
  </si>
  <si>
    <t>PAULA FERNANDA GONZALEZ ANDRADE</t>
  </si>
  <si>
    <t>CR 2 W 41 32 BRR SANTA INES NEIVA</t>
  </si>
  <si>
    <t>GI132329932990115710532990602.3.2.02.02.008 Servicios prestados a las empresas y servicios de producción FUENTE 11001: PREDIAL VIGENCIA NEIVA $17,258,682.00 // GI132329932990115710532990602.3.2.02.02.008 Servicios prestados a las empresas y servicios de producción FUENTE 12001: OTROS PROPIOS EVALUACION LICENCIAS $1,204,629.00</t>
  </si>
  <si>
    <t>2023/12/03</t>
  </si>
  <si>
    <t>https://community.secop.gov.co/Public/Tendering/OpportunityDetail/Index?noticeUID=CO1.NTC.4664583&amp;isFromPublicArea=True&amp;isModal=False</t>
  </si>
  <si>
    <t>CD-320-CAM-2023</t>
  </si>
  <si>
    <t>PRESTACIÓN DE SERVICIOS PROFESIONALES COMO ABOGADO ESPECIALIZADO DE LA DIRECCIÓN TERRITORIAL NORTE DE LA CAM, PARA APOYO DEL INDICADOR DE GESTIÓN ASOCIADO A LOS PROCESOS DE LICENCIAS Y/O PERMISOS AMBIENTALES Y SANCIONATORIOS AMBIENTALES ESTRATÉGICOS, A TRAVÉS DE LA ASESORÍA JURÍDICA EN EL TRÁMITE E IMPULSO DE LOS MISMOS, EN APLICACIÓN DEL DECRETO 1076 DE 2015, LEY 1333 DE 2009, Y DEMÁS NORMAS COMPLEMENTARIAS VIGENTES</t>
  </si>
  <si>
    <t>DIEGO ALEJANDRO RINCON ACHURY</t>
  </si>
  <si>
    <t>CL 15 32 86 Neiva Huila</t>
  </si>
  <si>
    <t>GI132320132010310902032010252.3.2.02.02.008 Servicios prestados a las empresas y servicios de producción FUENTE 11002: PREDIAL VIGENCIA MPIOS $905,608.00 // GI132320132010311002232010222.3.2.02.02.008 Servicios prestados a las empresas y servicios de producción FUENTE 11001: PREDIAL VIGENCIA NEIVA $25,800,923.00</t>
  </si>
  <si>
    <t>2024/01/05</t>
  </si>
  <si>
    <t>https://community.secop.gov.co/Public/Tendering/OpportunityDetail/Index?noticeUID=CO1.NTC.4687253&amp;isFromPublicArea=True&amp;isModal=False</t>
  </si>
  <si>
    <t>CD-315-CAM-2023</t>
  </si>
  <si>
    <t>PRESTACIÓN DE SERVICIOS DE APOYO A LA GESTIÓN DE LA CORPORACIÓN AUTÓNOMA REGIONAL DEL ALTO MAGDALENA (CAM), EN CALIDAD DE PASANTE DE GEOLOGÍA PARA APLICAR LOS CONOCIMIENTOS ADQUIRIDOS EN LA CARRERA EN EL ACOMPAÑAMIENTO ADMINISTRATIVO Y ASISTENCIA TÉCNICA PARA EJERCER SEGUIMIENTO A LICENCIAS Y PERMISOS AMBIENTALES Y EN ACTIVIDADES DE CONOCIMIENTO EN GESTIÓN DEL RIESGO EN JURISDICCIÓN DE LA CORPORACIÓN</t>
  </si>
  <si>
    <t>CAROLINA MOTTA SCALANTE</t>
  </si>
  <si>
    <t>CL 13 # 2 – 58 Pitalito Huila</t>
  </si>
  <si>
    <t>GI132320132010310701832010262.3.2.02.02.008 Servicios prestados a las empresas y servicios de producción FUENTE 13001: TRANSF. SECTOR ELECTRICO VIGENCIA $3,002,735.00 // GI132320532050214908632050172.3.2.02.02.008 Servicios prestados a las empresas y servicios de producción FUENTE 11002: PREDIAL VIGENCIA MPIOS $4,466,061.00</t>
  </si>
  <si>
    <t>https://community.secop.gov.co/Public/Tendering/OpportunityDetail/Index?noticeUID=CO1.NTC.4671337&amp;isFromPublicArea=True&amp;isModal=False</t>
  </si>
  <si>
    <t>CD-319-CAM-2023</t>
  </si>
  <si>
    <t>CONTRATO DE PRESTACIÓN DE SERVICIOS PROFESIONALES PARA APOYAR LA EJECUCIÓN DEL PLAN DE MANEJO AMBIENTAL DEL ÁREA PROTEGIDA REGIONAL “DISTRITO REGIONAL DE MANEJO INTEGRADO – DRMI LA TATACOA”, CONTRIBUYENDO AL DESARROLLO SOSTENIBLE Y ADECUADO DEL TURISMO EN LOS ESCENARIOS TURISTICOS IDENTIFICADOS CON MAYOR AFLUENCIA DE VISITANTES, A TRAVÉS DE LA EJECUCION DE ACTIVIDADES DE ORGANIZACIÓN Y ACOMPAÑAMIENTO TURISTICO Y SENSIBILIZACIÓN AMBIENTAL</t>
  </si>
  <si>
    <t>LUIS FERNEY MARTINEZ MONTOYA</t>
  </si>
  <si>
    <t>CL 8 A 35 25 FLORESTA NEIVA (H)</t>
  </si>
  <si>
    <t>GI132320232020112304132020082.3.2.02.02.008 Servicios prestados a las empresas y servicios de producción FUENTE 13001: TRANSF. SECTOR ELECTRICO VIGENCIA $19,366,028.00</t>
  </si>
  <si>
    <t>https://community.secop.gov.co/Public/Tendering/OpportunityDetail/Index?noticeUID=CO1.NTC.4676712&amp;isFromPublicArea=True&amp;isModal=False</t>
  </si>
  <si>
    <t>CD-318-CAM-2023</t>
  </si>
  <si>
    <t>CONTRATO DE PRESTACIÓN DE SERVICIOS PROFESIONALES PARA APOYAR LA EJECUCIÓN DEL PLAN DE MANEJO AMBIENTAL DEL ÁREA PROTEGIDA REGIONAL “DISTRITO REGIONAL DE MANEJO INTEGRADO (DRMI) LA TATACOA”, A TRAVÉS DE LA PROMOCIÓN DE ACCIONES DE ARTICULACIÓN, EDUCACIÓN AMBIENTAL, CONTROL Y CAPACITACION AMBIENTAL, ACOMPAÑAMIENTO COMUNITARIO Y FOMENTO DE PROYECTOS SOSTENIBLES, EN SU INTERIOR Y EN SU ZONA DE AMORTIGUACIÓN</t>
  </si>
  <si>
    <t>6 M SIN EXCEDER EL 30/12/2023</t>
  </si>
  <si>
    <t>DIEGO PERDOMO CÓRDOBA</t>
  </si>
  <si>
    <t>CL 25 7 A 30 NEIVA (H)</t>
  </si>
  <si>
    <t>https://community.secop.gov.co/Public/Tendering/OpportunityDetail/Index?noticeUID=CO1.NTC.4671743&amp;isFromPublicArea=True&amp;isModal=False</t>
  </si>
  <si>
    <t>CD-316-CAM-2023</t>
  </si>
  <si>
    <t>PRESTACIÓN DE SERVICIOS PROFESIONALES A LA SUBDIRECCION DE REGULACION Y CALIDAD AMBIENTAL DE LA CAM, EN EL DESARROLLO DE ACTIVIDADES DE APOYO EN TRÁMITES DE PERMISOS DE RECOLECCIÓN, SEGUIMIENTO COMPENSACIONES DE PERMISOS Y LICENCIAS AMBIENTALES, ASÍ COMO TAMBIÉN EN LO RELACIONADO CON LA GESTIÓN DEL RIESGO EN INCENDIOS FORESTALES, DE COMPETENCIA DE LA SUBDIRECCION DE REGULACION Y CALIDAD AMBIENTAL, EN EL DEPARTAMENTO DEL HUILA</t>
  </si>
  <si>
    <t>DANIEL ALEXANDER ALBINO ORTIZ</t>
  </si>
  <si>
    <t xml:space="preserve"> CL 3 # 15 - 40 CA calle 15-40 Pitalito Huila</t>
  </si>
  <si>
    <t>GI132320132010310701832010262.3.2.02.02.008 Servicios prestados a las empresas y servicios de producción FUENTE 15003: TASAS APROV. FORESTAL $13,704,161.00 // GI132320132010310902032010252.3.2.02.02.008 Servicios prestados a las empresas y servicios de producción FUENTE 15003: TASAS APROV. FORESTAL $7,919,886.00 // GI132320532050214908632050172.3.2.02.02.008 Servicios prestados a las empresas y servicios de producción FUENTE 11002: PREDIAL VIGENCIA MPIOS $5,893,910.00</t>
  </si>
  <si>
    <t>https://community.secop.gov.co/Public/Tendering/OpportunityDetail/Index?noticeUID=CO1.NTC.4671816&amp;isFromPublicArea=True&amp;isModal=False</t>
  </si>
  <si>
    <t>CD-317-CAM-2023</t>
  </si>
  <si>
    <t>PRESTACIÓN DE SERVICIOS DE APOYO A LA GESTIÓN A LA CORPORACIÓN AUTÓNOMA REGIONAL DEL ALTO MAGDALENA (CAM), EN CALIDAD DE PRACTICA O PASANTÍA DE MEDICINA VETERINARIA Y ZOOTECNIA PARA APLICAR LOS CONOCIMIENTOS ADQUIRIDOS EN LA CARRERA EN EL DESARROLLO DE LABORES DE ASISTENCIA TÉCNICA Y ADMINISTRATIVA PARA EJERCER TAREAS DE ATENCIÓN Y VALORACIÓN MÉDICA DE LOS EJEMPLARES QUE INGRESAN POR DECOMISO, ENTREGA VOLUNTARIA Y/O RESCATES EN EL CENTRO DE ATENCIÓN Y VALORACIÓN CAV UBICADO EN EL MUNICIPIO DE TERUEL.</t>
  </si>
  <si>
    <t>ANDRES FELIPE VARGAS DEVIA</t>
  </si>
  <si>
    <t xml:space="preserve"> Calle 25 Sur #21 B-35 Neiva Huila</t>
  </si>
  <si>
    <t>2024/01/03</t>
  </si>
  <si>
    <t>https://community.secop.gov.co/Public/Tendering/OpportunityDetail/Index?noticeUID=CO1.NTC.4671444&amp;isFromPublicArea=True&amp;isModal=False</t>
  </si>
  <si>
    <t>CD-321-CAM-2023</t>
  </si>
  <si>
    <t>CONTRATO DE PRESTACIÓN DE SERVICIOS PROFESIONALES PARA APOYAR LA EJECUCIÓN DEL PLAN DE MANEJO AMBIENTAL DE LAS ÁREAS PROTEGIDAS REGIONALES “PARQUES NATURALES REGIONALES – PNR SERRANIA DE MINAS Y EL DORADO”, A TRAVÉS DE LA PROMOCIÓN DE ACCIONES DE ARTICULACIÓN, EDUCACIÓN AMBIENTAL, CONTROL Y CAPACITACION AMBIENTAL, ACOMPAÑAMIENTO COMUNITARIO Y FOMENTO DE PROYECTOS SOSTENIBLES, EN SU INTERIOR Y EN SU ZONA DE AMORTIGUACIÓN</t>
  </si>
  <si>
    <t>JAIRO MUÑOZ MONTILLA</t>
  </si>
  <si>
    <t>Carrera 12ª No 9-36 Pitalito (Huila)</t>
  </si>
  <si>
    <t>GI132320232020112304132020082.3.2.02.02.008 Servicios prestados a las empresas y servicios de producción FUENTE 13001: TRANSF. SECTOR ELECTRICO VIGENCIA $21,649,539.00</t>
  </si>
  <si>
    <t>https://community.secop.gov.co/Public/Tendering/OpportunityDetail/Index?noticeUID=CO1.NTC.4687814&amp;isFromPublicArea=True&amp;isModal=False</t>
  </si>
  <si>
    <t>MC-026-CAM-2023</t>
  </si>
  <si>
    <t>SUMINISTRO DE ALIMENTOS CONCENTRADOS, SUPLEMENTOS ALIMENTICIOS, MEDICAMENTOS Y OTROS INSUMOS MEDICOS VETERINARIOS REQUERIDOS PARA LA ATENCIÓN, MANEJO, PROTECCIÓN Y BIENESTAR DE LA FAUNA SILVESTRE QUE INGRESA AL CENTRO DE ATENCIÓN Y VALORACIÓN (CAV) Y HOGARES DE PASO DE NEIVA Y PITALITO DE LA CORPORACIÓN AUTÓNOMA REGIONAL DEL ALTO MAGDALENA – CAM, PRODUCTO DEL TRAFICO ILEGAL, ASI COMO DE RESCATE, EN EL MARCO DE LA ESTRATEGIA PARA LA PRESERVACIÓN, CONSERVACIÓN, REHABILITACIÓN Y/O REINTRODUCCIÓN, CONTROL Y SEGUIMIENTO A LA FAUNA SILVESTRE</t>
  </si>
  <si>
    <t>DESDE LA SUSCRIPCIÓN DE ACTA DE INICIO HASTA EL 31 DE DICIEMBRE DE 2023, O HASTA AGOTAR PRESUPUESTO</t>
  </si>
  <si>
    <t>RICARDO QUINTERO MOSQUERA</t>
  </si>
  <si>
    <t>CARRERA 1H 7-39 NEIVA HUILA</t>
  </si>
  <si>
    <t>GI132320232020212905632020402.3.2.02.02.006 Servicios de alojamiento; servicios de suministro de comidas y bebidas; servicios de transporte; y servicios de distribución de electricidad, gas y agua FUENTE 11002: PREDIAL VIGENCIA MPIOS $9,625,090.00 // GI132320232020212905632020402.3.2.02.02.006 Servicios de alojamiento; servicios de suministro de comidas y bebidas; servicios de transporte; y servicios de distribución de electricidad, gas y agua FUENTE 12001: OTROS PROPIOS EVALUACION LICENCIAS $3,527,310.00 // GI132320232020212905632020402.3.2.02.02.006 Servicios de alojamiento; servicios de suministro de comidas y bebidas; servicios de transporte; y servicios de distribución de electricidad, gas y agua FUENTE 12001: OTROS PROPIOS EVALUACION LICENCIAS $18,774,800.00 // GI132320232020212905632020402.3.2.02.02.006 Servicios de alojamiento; servicios de suministro de comidas y bebidas; servicios de transporte; y servicios de distribución de electricidad, gas y agua FUENTE 12001: OTROS PROPIOS EVALUACION LICENCIAS $502,000.00 // GI132320232020212905632020402.3.2.02.02.006 Servicios de alojamiento; servicios de suministro de comidas y bebidas; servicios de transporte; y servicios de distribución de electricidad, gas y agua FUENTE 12001: OTROS PROPIOS EVALUACION LICENCIAS $100,400.00</t>
  </si>
  <si>
    <t>https://community.secop.gov.co/Public/Tendering/OpportunityDetail/Index?noticeUID=CO1.NTC.4578112&amp;isFromPublicArea=True&amp;isModal=False</t>
  </si>
  <si>
    <t>CD-322-CAM-2023</t>
  </si>
  <si>
    <t>CONTRATO DE PRESTACIÓN DE SERVICIOS PROFESIONALES PARA APOYAR LA EJECUCIÓN DEL PLAN DE MANEJO AMBIENTAL DEL ÁREA PROTEGIDA REGIONAL “DISTRITO REGIONAL DE MANEJO INTEGRADO - DRMI SERRANIA DE MINAS”, ESPECIALMENTE EN EL MUNICIPIO DE TARQUI, A TRAVÉS DE LA PROMOCIÓN DE ACCIONES DE ARTICULACIÓN, EDUCACIÓN AMBIENTAL, CONTROL Y CAPACITACION AMBIENTAL, ACOMPAÑAMIENTO COMUNITARIO Y FOMENTO DE PROYECTOS SOSTENIBLES, EN SU INTERIOR Y EN SU ZONA DE AMORTIGUACIÓN</t>
  </si>
  <si>
    <t>6 M  SIN SUPERAR 30/12/2023</t>
  </si>
  <si>
    <t>DANIEL JOSÉ CORTES ARROYO</t>
  </si>
  <si>
    <t>CL 5 7 15 BRR CENTRO LA ARGENTINA (H)</t>
  </si>
  <si>
    <t>https://community.secop.gov.co/Public/Tendering/OpportunityDetail/Index?noticeUID=CO1.NTC.4688003&amp;isFromPublicArea=True&amp;isModal=False</t>
  </si>
  <si>
    <t>CD-323-CAM-2023</t>
  </si>
  <si>
    <t>CONTRATO DE PRESTACIÓN DE SERVICIOS PROFESIONALES COMO ABOGADO A LA DIRECCIÓN TERRITORIAL NORTE DE LA CORPORACIÓN AUTÓNOMA REGIONAL DEL ALTO MAGDALENA – CAM, EN LA REVISIÓN, ORGANIZACIÓN Y PROYECCIÓN DE ACTOS ADMINISTRATIVOS DE EXPEDIENTES CORRESPONDIENTES A LOS PROCESOS SANCIONATORIOS POR RESOLVER QUE SE ADELANTAN POR INFRACCIONES AMBIENTALES CONFORME A LO ESTABLECE LA LEY 1333 DE 2019 Y DEMÁS NORMAS COMPLEMENTARIAS</t>
  </si>
  <si>
    <t>ANNGY TAPIERO CANGREJO</t>
  </si>
  <si>
    <t>Calle 25 Sur #21 B-35 Neiva Huila</t>
  </si>
  <si>
    <t>GI132320132010311002232010222.3.2.02.02.008 Servicios prestados a las empresas y servicios de producción FUENTE 11001: PREDIAL VIGENCIA NEIVA $3,896,246.00 // GI132320432040114508032040482.3.2.02.02.008 Servicios prestados a las empresas y servicios de producción FUENTE: PREDIAL VIGENCIA MPIOS $18,012,199.00</t>
  </si>
  <si>
    <t>https://community.secop.gov.co/Public/Tendering/OpportunityDetail/Index?noticeUID=CO1.NTC.4689882&amp;isFromPublicArea=True&amp;isModal=False</t>
  </si>
  <si>
    <t>SA-SI-007-2023</t>
  </si>
  <si>
    <t>0352</t>
  </si>
  <si>
    <t>PRESTACIÓN DE SERVICIOS PARA LA ENTREGA PUERTA A PUERTA DE FACTURAS DE TASA POR USO DE AGUAS EN LA ZONA URBANA Y RURAL DE LOS 37 MUNICIPIOS DEL DEPARTAMENTO DE HUILA, EMITIDAS POR LA CORPORACIÓN AUTÓNOMA REGIONAL DEL ALTO MAGDALENA, “CAM”</t>
  </si>
  <si>
    <t>ESM LOGÍSTICA SAS</t>
  </si>
  <si>
    <t>900429481-7</t>
  </si>
  <si>
    <t>CRA 36 A BIS # 6 - 50 CALI- VALLE DEL CAUCA</t>
  </si>
  <si>
    <t>GA2.1.2.02.02.006 Servicios de alojamiento- servicios de suministro de comidas y bebidas- servicios de transporte- y servicios de distribución de electricidad, gas y agua FUENTE 11001: PREDIAL VIGENCIA NEIVA $67,619,810.00</t>
  </si>
  <si>
    <t>https://community.secop.gov.co/Public/Tendering/OpportunityDetail/Index?noticeUID=CO1.NTC.4496482&amp;isFromPublicArea=True&amp;isModal=False</t>
  </si>
  <si>
    <t>MC-029-CAM-2023</t>
  </si>
  <si>
    <t>CONTRATO DE PRESTACIÓN DE SERVICIOS A LA CORPORACIÓN AUTÓNOMA REGIONAL DEL ALTO MAGDALENA (CAM) COMO GESTOR DE TURISMO, PARA LA EJECUCIÓN DEL PLAN DE MANEJO AMBIENTAL DEL ÁREA PROTEGIDA REGIONAL “DISTRITO REGIONAL DE MANEJO INTEGRADO – DRMI LA TATACOA”, CONTRIBUYENDO AL DESARROLLO SOSTENIBLE Y ADECUADO DEL TURISMO EN LOS ESCENARIOS TURÍSTICOS IDENTIFICADOS CON MAYOR AFLUENCIA DE VISITANTES</t>
  </si>
  <si>
    <t>6 M - 15 D SINSUPERAR LA PRESENTE VIGENCIA FISCAL</t>
  </si>
  <si>
    <t>JAIVER ALMANZA GARCIA</t>
  </si>
  <si>
    <t>CALLE 5 NO- 5 - 55 VILLAVIEJA HUILA</t>
  </si>
  <si>
    <t>GI132320232020112304132020082.3.2.02.02.008 Servicios prestados a las empresas y servicios de producción FUENTE 13001: TRANSF. SECTOR ELECTRICO VIGENCIA $12,290,383.00</t>
  </si>
  <si>
    <t>https://community.secop.gov.co/Public/Tendering/OpportunityDetail/Index?noticeUID=CO1.NTC.4609544&amp;isFromPublicArea=True&amp;isModal=False</t>
  </si>
  <si>
    <t>MC-028-CAM-2023</t>
  </si>
  <si>
    <t>SUMINISTRAR REPUESTOS, ACCESORIOS, PERIFÉRICOS Y PARTES PARA LOS EQUIPOS DE CÓMPUTO, IMPRESORAS Y RED DE DATOS</t>
  </si>
  <si>
    <t>HERMES MAURICIO BRAVO RAMIREZ</t>
  </si>
  <si>
    <t>Calle 9 N. 8-19 NEIVA HUILA</t>
  </si>
  <si>
    <t>GI132329932990115910932990652.3.2.01.01.003.03.02 Maquinaria de informática y sus partes, piezas y accesorios FUENTE 11001: PREDIAL VIGENCIA NEIVA $30,156,144.00</t>
  </si>
  <si>
    <t>JOSE DEYSON VELASQUEZ SANCHEZ</t>
  </si>
  <si>
    <t>https://community.secop.gov.co/Public/Tendering/OpportunityDetail/Index?noticeUID=CO1.NTC.4591105&amp;isFromPublicArea=True&amp;isModal=False</t>
  </si>
  <si>
    <t>SODEXO SAS</t>
  </si>
  <si>
    <t>800219876-9</t>
  </si>
  <si>
    <t>BOGOTA</t>
  </si>
  <si>
    <t>https://www.colombiacompra.gov.co/tienda-virtual-del-estado-colombiano/ordenes-compra/112754</t>
  </si>
  <si>
    <t>CD-324-CAM-2023</t>
  </si>
  <si>
    <t>APOYO A LA GESTIÓN MEDIANTE ACTIVIDADES DE SEGUIMIENTO, ASESORÍA Y ASISTENCIA A APICULTORES APOYADOS POR LA CAM EN LOS MUNICIPIOS DE ACEVEDO, ISNOS, OPORAPA, PALESTINA, PITALITO, SAN AGUSTIN Y TIMANA DEL DEPARTAMENTO DEL HUILA, ASÍ COMO PARA BRINDAR CAPACITACIÓN A COMUNIDAD EN GENERAL EN TORNO A LA APICULTURA</t>
  </si>
  <si>
    <t>6 M SIN SUPERAR EL 30/12/2023</t>
  </si>
  <si>
    <t>JHON SEBASTIAN CASTRO BOLAÑOZ</t>
  </si>
  <si>
    <t>Vereda San Isidro de Palestina - Huila</t>
  </si>
  <si>
    <t>GI132320132010110100532010072.3.2.02.02.008 Servicios prestados a las empresas y servicios de producción FUENTE 11002: PREDIAL VIGENCIA MPIOS $12,542,792.00 // GI132320232020112304132020082.3.2.02.02.008 Servicios prestados a las empresas y servicios de producción FUENTE 13001: TRANSF. SECTOR ELECTRICO VIGENCIA $10,750,964.00</t>
  </si>
  <si>
    <t>https://community.secop.gov.co/Public/Tendering/OpportunityDetail/Index?noticeUID=CO1.NTC.4734144&amp;isFromPublicArea=True&amp;isModal=False</t>
  </si>
  <si>
    <t>MC-032-CAM-2023</t>
  </si>
  <si>
    <t>CONTRATO DE PRESTACIÓN DE SERVICIOS COMO GESTOR LOCAL EN JURISDICCIÓN DEL ÁREA PROTEGIDA REGIONAL “PARQUE NATURAL REGIONAL (PNR) CORREDOR BIOLÓGICO GUACHAROS PURACÉ”, ESPECIALMENTE EN LOS MUNICIPIOS DE PALESTINA Y ACEVEDO, PARA APOYAR LA EJECUCIÓN DE SU PLAN DE MANEJO AMBIENTAL A TRAVÉS DE LA PROMOCIÓN DE ACCIONES DE EDUCACIÓN AMBIENTAL, ACOMPAÑAMIENTO COMUNITARIO Y SEGUIMIENTO, EN SU INTERIOR Y EN SU ZONA DE AMORTIGUACIÓN</t>
  </si>
  <si>
    <t>WILBER MAMIAN HIGON</t>
  </si>
  <si>
    <t>Acevedo Departamento: Huila</t>
  </si>
  <si>
    <t>https://community.secop.gov.co/Public/Tendering/OpportunityDetail/Index?noticeUID=CO1.NTC.4695338&amp;isFromPublicArea=True&amp;isModal=False</t>
  </si>
  <si>
    <t>CD-325-CAM-2023</t>
  </si>
  <si>
    <t>PRESTACIÓN DE SERVICIOS PROFESIONALES EN EL DESARROLLO DE UNA DE LAS ESTRATEGIAS DE EDUCACIÓN AMBIENTAL A TRAVÉS DE LA EDUCACIÓN FÍSICA EN EL DEPARTAMENTO DEL HUILA</t>
  </si>
  <si>
    <t>WILBER HONORIO MUÑOZ URBANO</t>
  </si>
  <si>
    <t>Carrera 50 No 27C – 01 Torre C Alejandría Neiva (Huila)</t>
  </si>
  <si>
    <t>GI132320832080115509832080062.3.2.02.02.008 Servicios prestados a las empresas y servicios de producción FUENTE 11001: PREDIAL VIGENCIA NEIVA $16,730,597.00 // GI132320832080115509832080062.3.2.02.02.008 Servicios prestados a las empresas y servicios de producción FUENTE 11002: PREDIAL VIGENCIA MPIOS $177,946.00</t>
  </si>
  <si>
    <t>https://community.secop.gov.co/Public/Tendering/OpportunityDetail/Index?noticeUID=CO1.NTC.4751602&amp;isFromPublicArea=True&amp;isModal=False</t>
  </si>
  <si>
    <t>MC-034-CAM-2023</t>
  </si>
  <si>
    <t>PRESTAR APOYO A LA DIRECCIÓN TERRITORIAL NORTE EN EL LEVANTAMIENTO DE UN INVENTARIO DOCUMENTAL DE LA TOTALIDAD DE LOS EXPEDIENTES QUE REPOSAN EN EL ARCHIVO ASOCIADA A LA GESTIÓN DE LAS SOLICITUDES DE LICENCIAS, CONCESIONES, PERMISOS AMBIENTALES, APLICAR LOS PROCESOS TÉCNICOS ARCHIVÍSTICOS DEL ARCHIVO DE GESTIÓN DE LA DEPENDENCIA Y ACOMPAÑAMIENTO EN LA ACTUALIZACIÓN Y REGISTRO EN LOS SISTEMAS DE GESTIÓN DOCUMENTAL</t>
  </si>
  <si>
    <t>MARÍA JOSÉ ACOSTA GIL</t>
  </si>
  <si>
    <t>Carrera 20 B N° 58 – 25 Neiva</t>
  </si>
  <si>
    <t>GI132320432040114508032040482.3.2.02.02.008 Servicios prestados a las empresas y servicios de producción FUENTE 11002: PREDIAL VIGENCIA MPIOS $14,758,800.00</t>
  </si>
  <si>
    <t>https://community.secop.gov.co/Public/Tendering/OpportunityDetail/Index?noticeUID=CO1.NTC.4704036&amp;isFromPublicArea=True&amp;isModal=False</t>
  </si>
  <si>
    <t>MC-31-CAM-2023</t>
  </si>
  <si>
    <t>ADQUISICIÓN DE LA DOTACIÓN DE CALZADO Y VESTIDO DE LABOR PARA LOS FUNCIONARIOS PÚBLICOS DE LA CORPORACIÓN AUTÓNOMA REGIONAL DEL ALTO MAGDALENA – CAM, VIGENCIA 2023.</t>
  </si>
  <si>
    <t>BALOON MARKETING S.A.S SUMINISTROS BIENES Y SERVICIOS / R.L. YEIMY CAROLINA FORERO FAJARDO</t>
  </si>
  <si>
    <t>900429161-5</t>
  </si>
  <si>
    <t>CALLE 13 No. 5-69 NEIVA HUILA</t>
  </si>
  <si>
    <t xml:space="preserve">GA2.1.2.02.01.002 Productos alimenticios, bebidas y tabaco- textiles, prendas de vestir y productos de cuero FUENTE11001: PREDIAL VIGENCIA NEIVA $414,150.00 // GA2.1.2.02.01.002 Productos alimenticios, bebidas y tabaco- textiles, prendas de vestir y productos de cuero FUENTE11001: PREDIAL VIGENCIA NEIVA $1,905,090.00 // GA2.1.2.02.01.002 Productos alimenticios, bebidas y tabaco- textiles, prendas de vestir y productos de cuero FUENTE11001: PREDIAL VIGENCIA NEIVA $331,320.00 // GA2.1.2.02.01.002 Productos alimenticios, bebidas y tabaco- textiles, prendas de vestir y productos de cuero FUENTE11001: PREDIAL VIGENCIA NEIVA $520,825.00 // GA2.1.2.02.01.002 Productos alimenticios, bebidas y tabaco- textiles, prendas de vestir y productos de cuero FUENTE11001: PREDIAL VIGENCIA NEIVA $662,640.00 //GA2.1.2.02.01.002 Productos alimenticios, bebidas y tabaco- textiles, prendas de vestir y productos de cuero FUENTE11001: PREDIAL VIGENCIA NEIVA $1,041,650.00 // GA2.1.2.02.01.002 Productos alimenticios, bebidas y tabaco- textiles, prendas de vestir y productos de cuero FUENTE11001: PREDIAL VIGENCIA NEIVA $414,150.00 // GA2.1.2.02.01.002 Productos alimenticios, bebidas y tabaco- textiles, prendas de vestir y productos de cuero FUENTE11001: PREDIAL VIGENCIA NEIVA $2,334,300.00 // GA2.1.2.02.01.002 Productos alimenticios, bebidas y tabaco- textiles, prendas de vestir y productos de cuero FUENTE11001: PREDIAL VIGENCIA NEIVA $4,668,600.00.- </t>
  </si>
  <si>
    <t>https://community.secop.gov.co/Public/Tendering/OpportunityDetail/Index?noticeUID=CO1.NTC.4706749&amp;isFromPublicArea=True&amp;isModal=False</t>
  </si>
  <si>
    <t>MC-036-CAM-2023</t>
  </si>
  <si>
    <t>CONTRATO DE PRESTACIÓN DE SERVICIOS COMO GESTOR LOCAL EN JURISDICCIÓN DEL ÁREA PROTEGIDA REGIONAL “PARQUE NATURAL REGIONAL (PNR) CORREDOR BIOLÓGICO GUACHAROS PURACÉ”, ESPECIALMENTE EN LOS MUNICIPIOS DE PITALITO Y SAN AGUSTIN, PARA APOYAR LA EJECUCIÓN DE SU PLAN DE MANEJO AMBIENTAL A TRAVÉS DE LA PROMOCIÓN DE ACCIONES DE EDUCACIÓN AMBIENTAL, ACOMPAÑAMIENTO COMUNITARIO Y SEGUIMIENTO, EN SU INTERIOR Y EN SU ZONA DE AMORTIGUACIÓN</t>
  </si>
  <si>
    <t>6 M HASTA EL 30/12/2023</t>
  </si>
  <si>
    <t>DELBER JOHAN LASSO MUÑOZ</t>
  </si>
  <si>
    <t>VEREDA LA CANDELA SAN AGUSTIN HUILA</t>
  </si>
  <si>
    <t>https://community.secop.gov.co/Public/Tendering/OpportunityDetail/Index?noticeUID=CO1.NTC.4718006&amp;isFromPublicArea=True&amp;isModal=False</t>
  </si>
  <si>
    <t>MC-037-CAM-2023</t>
  </si>
  <si>
    <t>CONTRATO DE PRESTACIÓN DE SERVICIOS COMO GESTOR LOCAL EN JURISDICCIÓN DEL ÁREA PROTEGIDA REGIONAL “PARQUE NATURAL REGIONAL (PNR) CORREDOR BIOLÓGICO GUACHAROS PURACÉ”, ESPECIALMENTE EN EL MUNICIPIO DE SAN AGUSTÍN, PARA APOYAR LA EJECUCIÓN DE SU PLAN DE MANEJO AMBIENTAL A TRAVÉS DE LA PROMOCIÓN DE ACCIONES DE EDUCACIÓN AMBIENTAL, ACOMPAÑAMIENTO COMUNITARIO Y SEGUIMIENTO, EN SU INTERIOR Y EN SU ZONA DE AMORTIGUACIÓN</t>
  </si>
  <si>
    <t>ARLHES VELASCO GARCES</t>
  </si>
  <si>
    <t>CALLE 3 N° 4-50 SAN AGUSTIN HUILA</t>
  </si>
  <si>
    <t>https://community.secop.gov.co/Public/Tendering/OpportunityDetail/Index?noticeUID=CO1.NTC.4723487&amp;isFromPublicArea=True&amp;isModal=False</t>
  </si>
  <si>
    <t>MC-039-CAM-2023</t>
  </si>
  <si>
    <t>CONTRATO DE PRESTACIÓN DE SERVICIOS COMO GESTOR LOCAL 1 EN JURISDICCIÓN DEL ÁREA PROTEGIDA REGIONAL “PARQUE NATURAL REGIONAL (PNR) PARAMO DE LAS OSERAS”, EN EL MUNICIPIO DE COLOMBIA, PARA APOYAR LA EJECUCIÓN DE SU PLAN DE MANEJO AMBIENTAL A TRAVÉS DE LA PROMOCIÓN DE ACCIONES DE EDUCACIÓN AMBIENTAL, ACOMPAÑAMIENTO COMUNITARIO Y SEGUIMIENTO, EN SU INTERIOR Y EN SU ZONA DE AMORTIGUACIÓN</t>
  </si>
  <si>
    <t>ELISEO ORTIGOZA CANGREJO</t>
  </si>
  <si>
    <t>VEREDA SANTA ANA - COLOMBIA HUILA</t>
  </si>
  <si>
    <t>https://community.secop.gov.co/Public/Tendering/OpportunityDetail/Index?noticeUID=CO1.NTC.4728851&amp;isFromPublicArea=True&amp;isModal=False</t>
  </si>
  <si>
    <t>MC-040-CAM-2023</t>
  </si>
  <si>
    <t>CONTRATO DE PRESTACIÓN DE SERVICIOS COMO GESTOR LOCAL EN JURISDICCIÓN DEL ÁREA PROTEGIDA REGIONAL “DISTRITO REGIONAL DE MANEJO INTEGRADO – DRMI SERRANIA DE PEÑAS BLANCAS”, EN LOS MUNICIPIOS DE PITALITO, TIMANA, SUAZA, ACEVEDO Y PALESTINA, PARA APOYAR LA EJECUCIÓN DE SU PLAN DE MANEJO AMBIENTAL A TRAVÉS DE LA PROMOCIÓN DE ACCIONES DE EDUCACIÓN AMBIENTAL, ACOMPAÑAMIENTO COMUNITARIO Y SEGUIMIENTO, EN SU INTERIOR Y EN SU ZONA DE AMORTIGUACIÓN.</t>
  </si>
  <si>
    <t>PEDRO NEL VELASCO GUAYARA</t>
  </si>
  <si>
    <t>SANTA BARBARA TIMANÁ</t>
  </si>
  <si>
    <t>https://community.secop.gov.co/Public/Tendering/OpportunityDetail/Index?noticeUID=CO1.NTC.4729311&amp;isFromPublicArea=True&amp;isModal=False</t>
  </si>
  <si>
    <t>MC-38-CAM-2023</t>
  </si>
  <si>
    <t>CONTRATO DE PRESTACIÓN DE SERVICIOS COMO GESTOR LOCAL EN JURISDICCIÓN DE LOS MUNICIPIOS DE VILLAVIEJA Y BARAYA QUE HACEN PARTE DEL ÁREA PROTEGIDA REGIONAL “DISTRITO REGIONAL DE MANEJO INTEGRADO – DRMI LA TATACOA”, PARA APOYAR LA EJECUCIÓN DE SU PLAN DE MANEJO AMBIENTAL A TRAVÉS DE LA PROMOCIÓN DE ACCIONES DE EDUCACIÓN AMBIENTAL, ACOMPAÑAMIENTO COMUNITARIO, SEGUIMIENTO Y DESARROLLO SOSTENIBLE Y ADECUADO DEL TURISMO.</t>
  </si>
  <si>
    <t>WESLLY NAYARETH HERNANDEZ VANEGAS</t>
  </si>
  <si>
    <t>CARRERA 5 # 5 -07 - VILLAVIEJA HUILA</t>
  </si>
  <si>
    <t>https://community.secop.gov.co/Public/Tendering/OpportunityDetail/Index?noticeUID=CO1.NTC.4724357&amp;isFromPublicArea=True&amp;isModal=False</t>
  </si>
  <si>
    <t>MC-042-CAM-2023</t>
  </si>
  <si>
    <t>CONTRATO DE PRESTACIÓN DE SERVICIOS COMO GESTOR LOCAL EN JURISDICCIÓN DEL ÁREA PROTEGIDA REGIONAL “PARQUE NATURAL REGIONAL – PNR EL DORADO”, ESPECIALMENTE EN LOS MUNICIPIOS DE ISNOS Y SALADOBLANCO, PARA APOYAR LA EJECUCIÓN DE SU PLAN DE MANEJO AMBIENTAL A TRAVÉS DE LA PROMOCIÓN DE ACCIONES DE EDUCACIÓN AMBIENTAL, ACOMPAÑAMIENTO COMUNITARIO Y SEGUIMIENTO, EN SU INTERIOR Y EN SU ZONA DE AMORTIGUACIÓN.</t>
  </si>
  <si>
    <t>NATALIA HOYOS CERON</t>
  </si>
  <si>
    <t>VEREDA MORELIA - SALADOBLANCO HUILA</t>
  </si>
  <si>
    <t>https://community.secop.gov.co/Public/Tendering/OpportunityDetail/Index?noticeUID=CO1.NTC.4732338&amp;isFromPublicArea=True&amp;isModal=False</t>
  </si>
  <si>
    <t>CD-326-CAM-2023</t>
  </si>
  <si>
    <t>CONTRATO DE PRESTACIÓN DE SERVICIOS PROFESIONALES PARA APOYAR LA EJECUCIÓN DEL PLAN DE MANEJO AMBIENTAL DEL ÁREA PROTEGIDA REGIONAL PARQUE NATURAL REGIONAL – PNR CERRO PARAMO MIRAFLORES RIGOBERTO URRIAGO, A TRAVÉS DE LA PROMOCIÓN DE ACCIONES DE ARTICULACIÓN, EDUCACIÓN AMBIENTAL, CONTROL Y CAPACITACIÓN AMBIENTAL, ACOMPAÑAMIENTO COMUNITARIO Y FOMENTO DE PROYECTOS SOSTENIBLES, EN SU INTERIOR Y EN SU ZONA DE AMORTIGUACIÓN.</t>
  </si>
  <si>
    <t>FERNEDY HERNANDEZ FIGUEROA</t>
  </si>
  <si>
    <t>CL 11 1 A 45 ESTE GARZON HUILA</t>
  </si>
  <si>
    <t>https://community.secop.gov.co/Public/Tendering/OpportunityDetail/Index?noticeUID=CO1.NTC.4786026&amp;isFromPublicArea=True&amp;isModal=False</t>
  </si>
  <si>
    <t>MC-43-CAM-2023</t>
  </si>
  <si>
    <t>CONTRATO DE PRESTACIÓN DE SERVICIOS COMO GESTOR LOCAL 2 EN JURISDICCIÓN DEL ÁREA PROTEGIDA REGIONAL PARQUE NATURAL REGIONAL PNR PARAMO DE LAS OSERAS, EN EL MUNICIPIO DE COLOMBIA, PARA APOYAR LA EJECUCIÓN DE SU PLAN DE MANEJO AMBIENTAL A TRAVÉS DE LA PROMOCIÓN DE ACCIONES DE EDUCACIÓN AMBIENTAL, ACOMPAÑAMIENTO COMUNITARIO Y SEGUIMIENTO, EN SU INTERIOR Y EN SU ZONA DE AMORTIGUACIÓN</t>
  </si>
  <si>
    <t>WENDY YOLANY TRUJILLO CAVIEDES</t>
  </si>
  <si>
    <t>CARRERA 2 # 4-29 BARRIO SANTANDER COLOMBIA HUILA</t>
  </si>
  <si>
    <t>https://community.secop.gov.co/Public/Tendering/OpportunityDetail/Index?noticeUID=CO1.NTC.4745783&amp;isFromPublicArea=True&amp;isModal=False</t>
  </si>
  <si>
    <t>CD-327-CAM-2023</t>
  </si>
  <si>
    <t>PRESTAR LOS SERVICIOS PROFESIONALES COMO ABOGADO PARA EL APOYO JURÍDICO A LA DIRECCIÓN TERRITORIAL OCCIDENTE DE LA CORPORACIÓN AUTÓNOMA REGIONAL DEL ALTO MAGDALENA - CAM, A TRAVÉS DE LA ASESORÍA JURÍDICA EN EL TRÁMITE E IMPULSO DE LOS PROCESOS SANCIONATORIOS AMBIENTALES ACTIVOS, CONFORME LO ESTABLECE LA LEY 1333 DE 2009, Y DEMÁS NORMAS COMPLEMENTARIAS VIGENTES</t>
  </si>
  <si>
    <t>5 M SIN SUPERAR 30/12/2023</t>
  </si>
  <si>
    <t>JOHN HENRY DEVIA PALOMÀ</t>
  </si>
  <si>
    <t>CARRERA 2 E # 9-20 LA PLATA HUILA</t>
  </si>
  <si>
    <t>GI132320132010310902032010252.3.2.02.02.008 Servicios prestados a las empresas y servicios de producción FUENTE 13001: TRANSF. SECTOR ELECTRICO VIGENCIA $5,020,000.00 // GI132320132010311002232010222.3.2.02.02.008 Servicios prestados a las empresas y servicios de producción FUENTE 11001: PREDIAL VIGENCIA NEIVA $100,000.00 // GI132320132010311002232010222.3.2.02.02.008 Servicios prestados a las empresas y servicios de producción FUENTE 11002: PREDIAL VIGENCIA MPIOS $443,403.00 // GI132320132010311002232010222.3.2.02.02.008 Servicios prestados a las empresas y servicios de producción FUENTE12001 : OTROS PROPIOS EVALUACION LICENCIAS $3,814,920.00 // GI132320232020212705032020072.3.2.02.02.008 Servicios prestados a las empresas y servicios de producción FUENTE 12001: OTROS PROPIOS EVALUACION LICENCIAS $8,878,714.00</t>
  </si>
  <si>
    <t>https://community.secop.gov.co/Public/Tendering/OpportunityDetail/Index?noticeUID=CO1.NTC.4807466&amp;isFromPublicArea=True&amp;isModal=False</t>
  </si>
  <si>
    <t>MC-048-CAM-2023</t>
  </si>
  <si>
    <t>REALIZAR ASISTENCIA TÉCNICA A PLANTACIONES FORESTALES COMERCIALES, PARA DESARROLLAR LA VALORACIÓN MEDIANTE INVENTARIO FORESTAL A 297 HECTÁREAS DE PLANTACIONES FORESTALES COMERCIALES ESTABLECIDAS EN EL MUNICIPIO DE LA PLATA EN EL DEPARTAMENTO DEL HUILA</t>
  </si>
  <si>
    <t>HECTOR ALEJANDRO TORRES LONDOÑO</t>
  </si>
  <si>
    <t>CARRERA 5 NO 5-43 ALTAMIRA HUILA</t>
  </si>
  <si>
    <t>GA2.1.2.02.02.008 Servicios prestados a las empresas y servicios de producción FUENTE 11002: PREDIAL VIGENCIAMPIOS $30,120,000.00</t>
  </si>
  <si>
    <t>https://community.secop.gov.co/Public/Tendering/OpportunityDetail/Index?noticeUID=CO1.NTC.4769014&amp;isFromPublicArea=True&amp;isModal=False</t>
  </si>
  <si>
    <t>MC-050-CAM-2023</t>
  </si>
  <si>
    <t>CONTRATO DE PRESTACIÓN DE SERVICIOS COMO GESTOR LOCAL EN JURISDICCIÓN DEL ÁREA PROTEGIDA REGIONAL PARQUE NATURAL REGIONAL (PNR) CERRO PARAMO MIRAFLORES RIGOBERTO URRIAGO, ESPECIALMENTE EN EL MUNICIPIO DE ALGECIRAS, PARA APOYAR LA EJECUCIÓN DE SU PLAN DE MANEJO AMBIENTAL A TRAVÉS DE LA PROMOCIÓN DE ACCIONES DE EDUCACIÓN AMBIENTAL, ACOMPAÑAMIENTO COMUNITARIO Y SEGUIMIENTO, EN SU INTERIOR Y EN SU ZONA DE AMORTIGUACIÓN.</t>
  </si>
  <si>
    <t>DANIELA GUERRERO TRIANA</t>
  </si>
  <si>
    <t>CALLE 6 B # 6 82 ALGECIRAS HUILA</t>
  </si>
  <si>
    <t xml:space="preserve">GI132320232020112304132020082.3.2.02.02.008 Servicios prestados a las empresas y servicios de producción FUENTE 13001: TRANSF. SECTOR ELECTRICO VIGENCIA $12,290,383.00
</t>
  </si>
  <si>
    <t>05/06/20223</t>
  </si>
  <si>
    <t>https://community.secop.gov.co/Public/Tendering/OpportunityDetail/Index?noticeUID=CO1.NTC.4773465&amp;isFromPublicArea=True&amp;isModal=False</t>
  </si>
  <si>
    <t>SE ANULA NUMERACION YA QUE EL PROESO SE MODIFICA</t>
  </si>
  <si>
    <t>Soluciones Empresariales y de Gobierno SAS - SEYGOB SAS</t>
  </si>
  <si>
    <t>CD-328-CAM-2023</t>
  </si>
  <si>
    <t>CONTRATO DE PRESTACIÓN DE SERVICIOS PROFESIONALES PARA ACOMPAÑAR A LA DIRECCIÓN TERRITORIAL NORTE DE LA CAM, EN LAS ACTIVIDADES DE EVALUACIÓN Y SEGUIMIENTO A LAS AUTORIZACIONES, LICENCIAS Y/O PERMISOS AMBIENTALES Y/O PROCESOS SANCIONATORIOS, EN CUMPLIMIENTO DE LA POLÍTICA NACIONAL PARA LA GESTIÓN INTEGRAL DEL RECURSO HÍDRICO</t>
  </si>
  <si>
    <t>MARIA VICTORIA CAMPOS BASTO</t>
  </si>
  <si>
    <t>: CL 22 1 A 07 Neiva</t>
  </si>
  <si>
    <t>GI132320332030214207632030452.3.2.02.02.008 Servicios prestados a las empresas y servicios de producción FUENTE 13001: TRANSF. SECTOR ELECTRICO VIGENCIA $12,978,085.00 //GI132320432040114508032040482.3.2.02.02.008 Servicios prestados a las empresas y servicios de producción FUENTE 11002: PREDIAL VIGENCIA MPIOS $6,425,600.00</t>
  </si>
  <si>
    <t>https://community.secop.gov.co/Public/Tendering/OpportunityDetail/Index?noticeUID=CO1.NTC.4807939&amp;isFromPublicArea=True&amp;isModal=False</t>
  </si>
  <si>
    <t>MC-51-CAM-2023</t>
  </si>
  <si>
    <t>CONTRATO DE PRESTACIÓN DE SERVICIOS COMO GESTOR LOCAL EN JURISDICCIÓN DEL ÁREA PROTEGIDA REGIONAL DISTRITO REGIONAL DE MANEJO INTEGRADO DRMI CERRO BANDERAS OJO BLANCO, ESPECIALMENTE EN LOS MUNICIPIOS DE TERUEL E ÍQUIRA, PARA APOYAR LA EJECUCIÓN DE SU PLAN DE MANEJO AMBIENTAL A TRAVÉS DE LA PROMOCIÓN DE ACCIONES DE EDUCACIÓN AMBIENTAL, ACOMPAÑAMIENTO COMUNITARIO Y SEGUIMIENTO, EN SU INTERIOR Y EN SU ZONA DE AMORTIGUACIÓN</t>
  </si>
  <si>
    <t>KATERINE MEDINA BASTIDAS</t>
  </si>
  <si>
    <t>VEREDA LEJANIAS -VALENCIA LA PAZ IQUIRA HUILA</t>
  </si>
  <si>
    <t>https://community.secop.gov.co/Public/Tendering/OpportunityDetail/Index?noticeUID=CO1.NTC.4778779&amp;isFromPublicArea=True&amp;isModal=False</t>
  </si>
  <si>
    <t>MC-049-CAM-2023</t>
  </si>
  <si>
    <t>CONTRATAR LOS SERVICIOS LABORATORIO DE SUELOS PARA REALIZAR ANÁLISIS DE FERTILIDAD A MUESTRAS DE SUELOS TOMADAS EN EL ÁREA DE LA CUENCA DEL RIO LAS CEIBAS, EN DESARROLLO DEL PROCESOS DE IMPLEMENTACIÓN DEL PROGRAMA - SUELOS, TIERRAS Y SISTEMAS PRODUCTIVOS DEL PLAN DE ORDENACIÓN DE CUENCAS HIDROGRÁFICAS DEL POMCA RIO LORO, RIO LAS CEIBAS Y OTROS DIRECTOS AL MAGDALENA</t>
  </si>
  <si>
    <t>DOCTOR CALDERON ASISTENCIA TECNICA AGRICOLA LTDA</t>
  </si>
  <si>
    <t xml:space="preserve"> 800247233-2</t>
  </si>
  <si>
    <t xml:space="preserve">AK 20 87 81 Distrito Capital de Bogotá </t>
  </si>
  <si>
    <t xml:space="preserve">CERTIFICADO DIRECTOR GRAL - ENCARGO FIDUCIARIO CAM – PLAN DE ORDENAMIENTO Y MANEJO DE LA CUENCA HIDROGRAFICA DEL RÍO LAS CEIBAS EN EL MUNICIPIO DE NEIVA – FIDUCIARIA POPULAR S.A, cuenta con recursos disponibles por valor de $32.609.177 M/CTE, incluido 4 X mil.
</t>
  </si>
  <si>
    <t>Cuenta Rentar 250-390-11504-9 Encargo Fiduciario #052 -07 Fiduciaria Popular $32.469.360</t>
  </si>
  <si>
    <t>2023/11/15</t>
  </si>
  <si>
    <t>https://community.secop.gov.co/Public/Tendering/OpportunityDetail/Index?noticeUID=CO1.NTC.4771851&amp;isFromPublicArea=True&amp;isModal=False</t>
  </si>
  <si>
    <t>MC-046-CAM-2023</t>
  </si>
  <si>
    <t>0375</t>
  </si>
  <si>
    <t>CONTRATO DE PRESTACIÓN DE SERVICIOS COMO GESTOR LOCAL EN JURISDICCIÓN DE LAS ÁREAS PROTEGIDAS REGIONALES PARQUES NATURALES REGIONALES – PNR SERRANIA DE MINAS Y EL DORADO, ESPECIALMENTE EN LOS MUNICIPIOS DE OPORAPA Y SALADOBLANCO, PARA APOYAR LA EJECUCIÓN DE SU PLAN DE MANEJO AMBIENTAL A TRAVÉS DE LA PROMOCIÓN DE ACCIONES DE EDUCACIÓN AMBIENTAL, ACOMPAÑAMIENTO COMUNITARIO Y SEGUIMIENTO, EN SU INTERIOR Y EN SU ZONA DE AMORTIGUACIÓN.</t>
  </si>
  <si>
    <t>EDWIN FERNANDO SCARPETTA STERLING</t>
  </si>
  <si>
    <t>OPORAPA HUILA</t>
  </si>
  <si>
    <t>EN CURSO</t>
  </si>
  <si>
    <t>https://community.secop.gov.co/Public/Tendering/OpportunityDetail/Index?noticeUID=CO1.NTC.4783114&amp;isFromPublicArea=True&amp;isModal=False</t>
  </si>
  <si>
    <t>MC-047-CAM-2023</t>
  </si>
  <si>
    <t>PRESTACIÓN DE SERVICIOS COMO EXPERTO LOCAL PARA APOYAR LA GESTIÓN DE LA CORPORACIÓN AUTÓNOMA REGIONAL DEL ALTO MAGDALENA (CAM), EN EL FORTALECIMIENTO DE LA GESTIÓN INSTITUCIONAL, ACERCAMIENTO CON LA COMUNIDADES Y DESARROLLO DE ACTIVIDADES DE CAMPO EN JURISDICCIÓN DEL POMCA DEL RIO LORO, RIO LAS CEIBAS Y OTROS DIRECTOS AL MAGDALENA</t>
  </si>
  <si>
    <t>ALVARO ROMERO BARREIRO</t>
  </si>
  <si>
    <t>CARRERA 40B No.24 B - 18 NEIVA HUILA</t>
  </si>
  <si>
    <t>CERTIFICADO DEL DIRECTOR GRAL, ENCARGO FIDUCIARIO CAM – PLAN DE ORDENAMIENTO Y MANEJO DE LA CUENCA HIDROGRAFICA DEL RÍO LAS CEIBAS EN EL MUNICIPIO DE NEIVA – FIDUCIARIA POPULAR S.A, con recursos disponibles por valor de $17.831.040 M/CTE, incluido 4 X mil.</t>
  </si>
  <si>
    <t>Cuenta Rentar 250-390-11504-9 Encargo Fiduciario #052 -07 Fiduciaria Popular $17.831.040</t>
  </si>
  <si>
    <t>https://community.secop.gov.co/Public/Tendering/OpportunityDetail/Index?noticeUID=CO1.NTC.4768297&amp;isFromPublicArea=True&amp;isModal=False</t>
  </si>
  <si>
    <t>PROCESO COMPETITIVO</t>
  </si>
  <si>
    <t>ESAL-03-CAM-2023</t>
  </si>
  <si>
    <t>CONVENIO DE ASOCIACION</t>
  </si>
  <si>
    <t>AUNAR ESFUERZOS TÉCNICOS Y FINANCIEROS ENTRE LA CORPORACIÓN AUTÓNOMA REGIONAL DEL ALTO MAGDALENA - CAM Y UNA ENTIDAD SIN ÁNIMO DE LUCRO (ESAL) PARA EL FORTALECIMIENTO A LOS GRUPOS DE MONITOREO COMUNITARIO A TRAVÉS DE LA FORMACIÓN EN PRIMEROS AUXILIOS Y PROCEDIMIENTOS BÁSICOS PARA LA ATENCIÓN INICIAL DE EMERGENCIAS EN CAMPO, QUE SE PUEDAN GENERAR EN EL DESARROLLO DE LAS ACTIVIDADES QUE SE CONTEMPLAN EN EL PLAN DE CONSERVACIÓN DE ESPECIES AMENAZADAS</t>
  </si>
  <si>
    <t>BENEMÉRITO CUERPO DE BOMBEROS VOLUNTARIOS DE PITALITO</t>
  </si>
  <si>
    <t>891102076-0</t>
  </si>
  <si>
    <t>CR 3 N 5 36 PITALITO (H)</t>
  </si>
  <si>
    <t>GI132320232020112504632020402.3.2.02.02.008 Servicios prestados a las empresas y servicios de producción FUENTE 11002: PREDIAL VIGENCIA MPIOS $20,000,000.00 // GI132320232020112504632020402.3.2.02.02.008 Servicios prestados a las empresas y servicios de producción FUENTE 13001: TRANSF. SECTOR ELECTRICO VIGENCIA $20,160,000.00</t>
  </si>
  <si>
    <t xml:space="preserve">LEIDY KATHERINE ARENAS RODRIGUEZ </t>
  </si>
  <si>
    <t>2023/10/27</t>
  </si>
  <si>
    <t>https://community.secop.gov.co/Public/Tendering/OpportunityDetail/Index?noticeUID=CO1.NTC.4780908&amp;isFromPublicArea=True&amp;isModal=False</t>
  </si>
  <si>
    <t>MC-052-CAM-2023</t>
  </si>
  <si>
    <t>PRESTACIÓN DE SERVICOS TÉCNICOS DE MANTENIMIENTO A ESTACIONES REPETIDORAS, RADIOS BASE, RADIOS PORTÁTILES ELEMENTOS QUE INTEGRAN LA RED DE RADIOS DE COMUNICACIONES DE LAS BRIGADAS VOLUNTARIAS ESPECIALIZADAS EN INCENDIOS FORESTALES EN LA CUENCA RIO LAS CEIBAS, EN CUMPLIMIENTO A LA LEY 1523 DE 2012; CONOCIMIENTO, PREVENCION, ATENCION DEL RIESGO, EN EL MARCO DEL PLAN DE ORDENACIÓN Y MANEJO DE LA CUENCA HIDROGRÁFICA DEL RÍO LAS CEIBAS</t>
  </si>
  <si>
    <t>2 M SIN EXCEDER 31/12/2023</t>
  </si>
  <si>
    <t>RODRIGO GARZON SANCHEZ</t>
  </si>
  <si>
    <t>CALLE 12 No.39-29 NEIVA HUILA</t>
  </si>
  <si>
    <t xml:space="preserve">CERTIFICADO DIRECTOR GRAL - ENCARGO FIDUCIARIO CAM – PLAN DE ORDENAMIENTO Y MANEJO DE LA CUENCA HIDROGRAFICA DEL RÍO LAS CEIBAS EN EL MUNICIPIO DE NEIVA – FIDUCIARIA POPULAR S.A, cuenta con recursos disponibles por valor de $29.919.200 M/CTE, incluido 4 X mil.
</t>
  </si>
  <si>
    <t>Cuenta Rentar 250-390-11504-9 Encargo Fiduciario #052 -07 Fiduciaria Popular $26.585.920.00</t>
  </si>
  <si>
    <t>2023/11/17</t>
  </si>
  <si>
    <t>https://community.secop.gov.co/Public/Tendering/OpportunityDetail/Index?noticeUID=CO1.NTC.4785255&amp;isFromPublicArea=True&amp;isModal=False</t>
  </si>
  <si>
    <t>MC-53-CAM-2023</t>
  </si>
  <si>
    <t>CONTRATO DE PRESTACIÓN DE SERVICIOS COMO GESTOR LOCAL EN JURISDICCIÓN DEL ÁREA PROTEGIDA REGIONAL PARQUE NATURAL REGIONAL PNR SIBERIA CEIBAS, ESPECIALMENTE EN LOS MUNICIPIOS DE CAMPOALEGRE, RIVERA Y ALGECIRAS, PARA APOYAR LA EJECUCIÓN DE SU PLAN DE MANEJO AMBIENTAL A TRAVÉS DE LA PROMOCIÓN DE ACCIONES DE EDUCACIÓN AMBIENTAL, ACOMPAÑAMIENTO COMUNITARIO Y SEGUIMIENTO, EN SU INTERIOR Y EN SU ZONA DE AMORTIGUACIÓN.</t>
  </si>
  <si>
    <t>5 M HASTA EL 30/12/2023</t>
  </si>
  <si>
    <t>JENNIFER TATIANA SOTO SANMIGUEL</t>
  </si>
  <si>
    <t>CALLE 39 No. 7-39 NEIVA HUILA</t>
  </si>
  <si>
    <t>GI132320232020112304132020082.3.2.02.02.008 Servicios prestados a las empresas y servicios de producción FUENTE 13001: TRANSF. SECTORELECTRICO VIGENCIA $12,290,383.00</t>
  </si>
  <si>
    <t>https://community.secop.gov.co/Public/Tendering/OpportunityDetail/Index?noticeUID=CO1.NTC.4782419&amp;isFromPublicArea=True&amp;isModal=False</t>
  </si>
  <si>
    <t>MC-055-CAM-2023</t>
  </si>
  <si>
    <t>CONTRATO DE PRESTACIÓN DE SERVICIOS COMO GESTOR LOCAL EN JURISDICCIÓN DEL ÁREA PROTEGIDA REGIONAL DISTRITO REGIONAL DE MANEJO INTEGRADO – DRMI CERRO BANDERAS OJO BLANCO, ESPECIALMENTE EN LOS MUNICIPIOS DE SANTA MARIA Y PALERMO, PARA APOYAR LA EJECUCIÓN DE SU PLAN DE MANEJO AMBIENTAL A TRAVÉS DE LA PROMOCIÓN DE ACCIONES DE EDUCACIÓN AMBIENTAL, ACOMPAÑAMIENTO COMUNITARIO Y SEGUIMIENTO, EN SU INTERIOR Y EN SU ZONA DE AMORTIGUACIÓN.</t>
  </si>
  <si>
    <t>6 M - 15 D HASTA 30/12/2023</t>
  </si>
  <si>
    <t>JEFFERSON PEREZ CASTAÑEDA</t>
  </si>
  <si>
    <t>SANTA MARIA HUILA -vereda la esperanza- finca santa marta</t>
  </si>
  <si>
    <t>https://community.secop.gov.co/Public/Tendering/OpportunityDetail/Index?noticeUID=CO1.NTC.4799108&amp;isFromPublicArea=True&amp;isModal=False</t>
  </si>
  <si>
    <t>MC-58-CAM-2023</t>
  </si>
  <si>
    <t>CONTRATO DE PRESTACIÓN DE SERVICIOS COMO GESTOR LOCAL EN JURISDICCIÓN DEL ÁREA PROTEGIDA REGIONAL PARQUE NATURAL REGIONAL (PNR) CERRO PARAMO MIRAFLORES RIGOBERTO URRIAGO, ESPECIALMENTE EN LOS MUNICIPIOS DE GARZON Y GIGANTE, PARA APOYAR LA EJECUCIÓN DE SU PLAN DE MANEJO AMBIENTAL A TRAVÉS DE LA PROMOCIÓN DE ACCIONES DE EDUCACIÓN AMBIENTAL, ACOMPAÑAMIENTO COMUNITARIO Y SEGUIMIENTO, EN SU INTERIOR Y EN SU ZONA DE AMORTIGUACIÓN</t>
  </si>
  <si>
    <t xml:space="preserve">DIANA MILENA VALDERRAMA QUIMBAYO </t>
  </si>
  <si>
    <t>VEREDA LA UMBRIA GIGANTE HUILA</t>
  </si>
  <si>
    <t>https://community.secop.gov.co/Public/Tendering/OpportunityDetail/Index?noticeUID=CO1.NTC.4806919&amp;isFromPublicArea=True&amp;isModal=False</t>
  </si>
  <si>
    <t>CD-329-CAM-2023</t>
  </si>
  <si>
    <t>PRESTAR A LA CORPORACIÓN AUTÓNOMA REGIONAL DEL ALTO MAGDALENA - CAM, LOS SERVICIOS DE MANTENIMIENTO SOPORTE, ACTUALIZACIÓN Y CAPACITACIÓN DEL SOFTWARE ADMINISTRATIVO Y FINANCIERO, Y DE FACTURACIÓN HASNET ERP INSTALADO EN LA CORPORACIÓN</t>
  </si>
  <si>
    <t>SOLUCIONES EMPRESARIALES Y DE GOBIERNO SAS - SEYGOB / R.L. MANUEL IGNACIO SEGURA TAMAYO</t>
  </si>
  <si>
    <t xml:space="preserve"> 901324458-9</t>
  </si>
  <si>
    <t xml:space="preserve">Calle 71 C # 91-29 Bogotá D.C.
</t>
  </si>
  <si>
    <t>GA2.1.2.02.02.008 Servicios prestados a las empresas y servicios de producción FUENTE 13001: TRANSF. SECTOR ELECTRICO VIGENCIA $68,964,668.00</t>
  </si>
  <si>
    <t>SILVIA RAMOS CRUZ</t>
  </si>
  <si>
    <t>2024/08/21</t>
  </si>
  <si>
    <t>https://community.secop.gov.co/Public/Tendering/OpportunityDetail/Index?noticeUID=CO1.NTC.4850872&amp;isFromPublicArea=True&amp;isModal=False</t>
  </si>
  <si>
    <t>MC-057-CAM-2023</t>
  </si>
  <si>
    <t>MANTENIMIENTO Y REIMPRESIÓN A TODO COSTO DE VALLAS ALUSIVAS A LA CONSERVACIÓN DE LOS RECURSOS NATURALES PRESENTES EN EL MUNICIPIO DE NEIVA (HUILA) COMO ESTRATEGIA DE DIVULGACIÓN PARA LA PROTECCIÓN DEL ÁREA DE LA CUENCA HIDROGRÁFICA DEL RÍO DE LAS CEIBAS</t>
  </si>
  <si>
    <t>VICTOR MANUEL GUZMAN TOVAR</t>
  </si>
  <si>
    <t>CARRERA 3 No. 11-28 NEIVA HUILA</t>
  </si>
  <si>
    <t xml:space="preserve">CERTIFICADO DIRECTOR GRAL - ENCARGO FIDUCIARIO CAM – PLAN DE ORDENAMIENTO Y MANEJO DE LA CUENCA HIDROGRAFICA DEL RÍO LAS CEIBAS EN EL MUNICIPIO DE NEIVA – FIDUCIARIA POPULAR S.A, cuenta con recursos disponibles por valor de $32.529.600 M/CTE, incluido 4 X mil FUENTE TSE.
</t>
  </si>
  <si>
    <t>Cuenta Rentar 250-390-11504-9 Encargo Fiduciario #052 -07 Fiduciaria Popular $24.999.600</t>
  </si>
  <si>
    <t>https://community.secop.gov.co/Public/Tendering/OpportunityDetail/Index?noticeUID=CO1.NTC.4800339&amp;isFromPublicArea=True&amp;isModal=False</t>
  </si>
  <si>
    <t>CD-330-CAM-2023</t>
  </si>
  <si>
    <t>PRESTACIÓN DE SERVICIOS PROFESIONALES EN LA IMPLEMENTACIÓN DE HERRAMIENTAS ARTÍSTICAS COMO ESTRATEGIA DE EDUCACIÓN AMBIENTAL Y PARTICIPACIÓN COMUNITARIA PARA LA CORPORACIÓN AUTÓNOMA REGIONAL DEL ALTO MAGDALENA CAM</t>
  </si>
  <si>
    <t>JUAN PABLO ORTIZ PUENTES</t>
  </si>
  <si>
    <t>CL 74 D 3 A 52 BRR VIRGILIO BARCO Neiva.</t>
  </si>
  <si>
    <t>GI132320832080115509832080062.3.2.02.02.008 Servicios prestados a las empresas y servicios de producción FUENTE 11001: PREDIAL VIGENCIA NEIVA $20,408,795.00</t>
  </si>
  <si>
    <t>https://community.secop.gov.co/Public/Tendering/OpportunityDetail/Index?noticeUID=CO1.NTC.4869543&amp;isFromPublicArea=True&amp;isModal=False</t>
  </si>
  <si>
    <t>MC-060-CAM-2023</t>
  </si>
  <si>
    <t>COMPRAVENTA DE PAPELERIA Y ELEMENTOS DE OFICINA, NECESARIOS PARA EL FUNCIONAMIENTO Y NORMAL DESEMPEÑO DE LAS DEPENDENCIAS DE LA SEDE PRINCIPAL Y LAS DIRECCIONES TERRITORIALES DE LA CORPORACION AUTONOMA REGIONAL DEL ALTO MAGDALENACAM, COMO TAMBIEN EL DESARROLLO DE DIFERENTES ACTIVIDADES ENMARCADAS EN PROYECTOS DEL PLAN DE ACCION INSTITUCIONAL –PAI.</t>
  </si>
  <si>
    <t xml:space="preserve"> PAPELERIA LOS ANDES S.A.S / R.L. RICARDO ANDRES AVILA CASTILLO</t>
  </si>
  <si>
    <t>860026740-5</t>
  </si>
  <si>
    <t>CRA 25 # 5A 88</t>
  </si>
  <si>
    <t>GA2.1.2.02.01.003 Otros bienes transportables (excepto productos metálicos, maquinaria y equipo) FUENTE 11002: PREDIAL VIGENCIA MPIOS $ 18,235,552.00 / GA2.1.2.02.01.003 Otros bienes transportables (excepto productos metálicos, maquinaria y equipo) FUENTE 11002: PREDIAL VIGENCIA MPIOS $599,388.00 // GA2.1.2.02.01.003 Otros bienes transportables (excepto productos metálicos, maquinaria y equipo) FUENTE 11002: PREDIAL VIGENCIA MPIOS $599,388.00 // GA2.1.2.02.01.003 Otros bienes transportables (excepto productos metálicos, maquinaria y equipo) FUENTE 11002: PREDIAL VIGENCIA MPIOS $ 189,154.00 // GA2.1.2.02.01.003 Otros bienes transportables (excepto productos metálicos, maquinaria y equipo) FUENTE 11002: PREDIAL VIGENCIA MPIOS $ 442,764.00 // GA2.1.2.02.01.003 Otros bienes transportables (excepto productos metálicos, maquinaria y equipo) FUENTE 11002: PREDIAL VIGENCIA MPIOS $ 2,620,440.00 // GA2.1.2.02.01.003 Otros bienes transportables (excepto productos metálicos, maquinaria y equipo) FUENTE 11002: PREDIAL VIGENCIA MPIOS $  10,040.00 // GA2.1.2.02.01.003 Otros bienes transportables (excepto productos metálicos, maquinaria y equipo) FUENTE 11002: PREDIAL VIGENCIA MPIOS $ 174,455.00 // GA2.1.2.02.01.003 Otros bienes transportables (excepto productos metálicos, maquinaria y equipo) FUENTE 11002: PREDIAL VIGENCIA MPIOS $ 24,377.00 // GA2.1.2.02.01.003 Otros bienes transportables (excepto productos metálicos, maquinaria y equipo) FUENTE 11002: PREDIAL VIGENCIA MPIOS $ 289,905.00 // GA2.1.2.02.01.003 Otros bienes transportables (excepto productos metálicos, maquinaria y equipo) FUENTE 11002: PREDIAL VIGENCIA MPIOS $ 397,986.00 // GA2.1.2.02.01.003 Otros bienes transportables (excepto productos metálicos, maquinaria y equipo) FUENTE 11002: PREDIAL VIGENCIA MPIOS $ 150,460.00 //  GA2.1.2.02.01.003 Otros bienes transportables (excepto productos metálicos, maquinaria y equipo) FUENTE 11002: PREDIAL VIGENCIA MPIOS $ 47,439.00 // GA2.1.2.02.01.003 Otros bienes transportables (excepto productos metálicos, maquinaria y equipo) FUENTE 11002: PREDIAL VIGENCIA MPIOS $ 11,807.00 // GA2.1.2.02.01.003 Otros bienes transportables (excepto productos metálicos, maquinaria y equipo) FUENTE 11002: PREDIAL VIGENCIA MPIOS $17,253.00 // GA2.1.2.02.01.004 Productos metálicos y paquetes de software FUENTE 11002: PREDIAL VIGENCIA MPIOS $147,076.00 // GA2.1.2.02.01.004 Productos metálicos y paquetes de software FUENTE 11002: PREDIAL VIGENCIA MPIOS $5,271.00 // GA2.1.2.02.01.004 Productos metálicos y paquetes de software FUENTE 11002: PREDIAL VIGENCIA MPIOS $81,625.00 // GA2.1.2.02.01.004 Productos metálicos y paquetes de software FUENTE 11002: PREDIAL VIGENCIA MPIOS $ 227,858.00 // GA2.1.2.02.01.004 Productos metálicos y paquetes de software FUENTE 11002: PREDIAL VIGENCIA MPIOS $ 442,764.00 // GA2.1.2.02.01.004 Productos metálicos y paquetes de software FUENTE 11002: PREDIAL VIGENCIA MPIOS $ 7,063.00 // GA2.1.2.02.01.004 Productos metálicos y paquetes de software FUENTE 11002: PREDIAL VIGENCIA MPIOS $ 913,640.00 // GI132320832080115509932080062.3.2.02.01.003 Otros bienes transportables (excepto productos metálicos, maquinaria y equipo) FUENTE: 11001 PREDIAL VIGENCIA NEIVA $ 6,117.00 // GI132320832080115509932080062.3.2.02.01.003 Otros bienes transportables (excepto productos metálicos, maquinaria y equipo) FUENTE: 11001 PREDIAL VIGENCIA NEIVA $ 100,199.00 //  GI132320832080115509932080062.3.2.02.01.003 Otros bienes transportables (excepto productos metálicos, maquinaria y equipo) FUENTE: 11001 PREDIAL VIGENCIA NEIVA $ 590,011.00 // GI132320832080115509932080062.3.2.02.01.003 Otros bienes transportables (excepto productos metálicos, maquinaria y equipo) FUENTE: 11001 PREDIAL VIGENCIA NEIVA $ 135,492.00 // GI132320832080115509932080062.3.2.02.01.003 Otros bienes transportables (excepto productos metálicos, maquinaria y equipo) FUENTE: 11001 PREDIAL VIGENCIA NEIVA $ 334,031.00 // GI132320832080115509932080062.3.2.02.01.003 Otros bienes transportables (excepto productos metálicos, maquinaria y equipo) FUENTE: 11001 PREDIAL VIGENCIA NEIVA $ 120,480.00 // GI132320832080115509932080062.3.2.02.01.003 Otros bienes transportables (excepto productos metálicos, maquinaria y equipo) FUENTE: 11001 PREDIAL VIGENCIA NEIVA $ 4,875,002.00 // GI132320832080115509932080062.3.2.02.01.003 Otros bienes transportables (excepto productos metálicos, maquinaria y equipo) FUENTE: 11001 PREDIAL VIGENCIA NEIVA $ 57,981.00 // GI132320832080115509932080062.3.2.02.01.003 Otros bienes transportables (excepto productos metálicos, maquinaria y equipo) FUENTE: 11001 PREDIAL VIGENCIA NEIVA $ 225,900.00 // GI132320832080115509932080062.3.2.02.01.003 Otros bienes transportables (excepto productos metálicos, maquinaria y equipo) FUENTE: 11001 PREDIAL VIGENCIA NEIVA $ 168,391.00 // GI132320832080115509932080062.3.2.02.01.003 Otros bienes transportables (excepto productos metálicos, maquinaria y equipo) FUENTE: 11001 PREDIAL VIGENCIA NEIVA $ 297,796.00.-</t>
  </si>
  <si>
    <t>https://community.secop.gov.co/Public/Tendering/OpportunityDetail/Index?noticeUID=CO1.NTC.4810233&amp;isFromPublicArea=True&amp;isModal=False</t>
  </si>
  <si>
    <t>MC-061-CAM-2023</t>
  </si>
  <si>
    <t>0386</t>
  </si>
  <si>
    <t>CONTRATO DE PRESTACIÓN DE SERVICIOS COMO GESTOR LOCAL EN JURISDICCIÓN DEL ÁREA PROTEGIDA REGIONAL “DISTRITO REGIONAL DE MANEJO INTEGRADO – DRMI SERRANIA DE MINAS”, EN LOS MUNICIPIOS DE LA ARGENTINA, LA PLATA, OPORAPA, EL PITAL Y TARQUI, PARA APOYAR LA EJECUCIÓN DE SU PLAN DE MANEJO AMBIENTAL A TRAVÉS DE LA PROMOCIÓN DE ACCIONES DE EDUCACIÓN AMBIENTAL, ACOMPAÑAMIENTO COMUNITARIO Y SEGUIMIENTO, EN SU INTERIOR Y EN SU ZONA DE AMORTIGUACIÓN.</t>
  </si>
  <si>
    <t>GABRIELA SILVA MENESES</t>
  </si>
  <si>
    <t>MAITO TARQUI HUILA</t>
  </si>
  <si>
    <t>https://community.secop.gov.co/Public/Tendering/OpportunityDetail/Index?noticeUID=CO1.NTC.4822316&amp;isFromPublicArea=True&amp;isModal=False</t>
  </si>
  <si>
    <t>LP-003-CAM-2023</t>
  </si>
  <si>
    <t>IMPLEMENTACIÓN DEL CENTRO DE MONITOREO Y CONTROL DE VARIABLES AMBIENTALES, MANTENIMIENTO Y AMPLIACIÓN DE LA RED AUTOMÁTICA DE MONITOREO HIDROCLIMATOLÓGICO DE LA CORPORACIÓN AUTÓNOMA REGIONAL DEL ALTO MAGDALENA CAM.</t>
  </si>
  <si>
    <t>CQ INVERSIONES S.A.S.</t>
  </si>
  <si>
    <t>901039276-3</t>
  </si>
  <si>
    <t xml:space="preserve">Calle 7 No. 24A – 27 La Gaitana </t>
  </si>
  <si>
    <t>2023000715 //// CERTIFICADO DIRECTOR GENERAL - ENCARGO FIDUCIARIO CAM – PLAN DE ORDENAMIENTO Y MANEJO DE LA CUENCA HIDROGRAFICA DEL RÍO LAS CEIBAS EN EL MUNICIPIO DE NEIVA – FIDUCIARIA POPULAR S.A, cuenta con recursos disponibles por valor de $1.054.200.000 M/CTE, incluido 4 X mil, fuente TSE.</t>
  </si>
  <si>
    <t>GI132320332030113606832030472.3.2.01.01.001.03.19 Otras obras de ingeniería civil FUENTE 18001: TUA CARTERA $196,422,500.00 // GI132320332030113606832030472.3.2.01.01.003.04.06 Otro equipo eléctrico y sus partes y piezas FUENTE 15002: TUA VIGENCIA $456,380,700.00 // GI132320532050214908632050172.3.2.02.02.008 Servicios prestados a las empresas y servicios de producción FUENTE 13001: TRANSF. SECTOR ELECTRICO VIGENCIA $101,178,158.00 // GI132329932990115910932990652.3.2.01.01.005.02.03.01.01 Paquetes de software FUENTE 11001: PREDIAL VIGENCIA NEIVA $61,406,375.00 // GI132329932990115910932990652.3.2.01.01.005.02.03.01.01 Paquetes de software FUENTE 12002: OTROS R. PROPIOS SEGUM. LICENCIAS $38,215,467.00.- /// Cuenta Rentar 250-390-11504-9 Encargo Fiduciario #052 -07 Fiduciaria Popular $1.054.200.000</t>
  </si>
  <si>
    <t>6/06/2023 // 05/06/2023</t>
  </si>
  <si>
    <t>2023001341 // 2023000022</t>
  </si>
  <si>
    <t>2024/08/28</t>
  </si>
  <si>
    <t>https://community.secop.gov.co/Public/Tendering/OpportunityDetail/Index?noticeUID=CO1.NTC.4700798&amp;isFromPublicArea=True&amp;isModal=False</t>
  </si>
  <si>
    <t>CD-331-CAM-2023</t>
  </si>
  <si>
    <t>APOYAR JURIDICAMENTE A LA CORPORACIÓN AUTÓNOMA REGIONAL DEL ALTO MAGDALENA – CAM EN LA APLICACIÓN DE LOS CONOCIMIENTOS JURÍDICOS ADQUIRIDOS DURANTE EL TRANSCURSO DE LA CARRERA PROFESIONAL DE DERECHO, EN LOS PROCESOS SANCIONATORIOS AMBIENTALES, EN LA JURISDICCIÓN DE LA TERRITORIAL NORTE.</t>
  </si>
  <si>
    <t>5 M SIN SUPERAR 31/12/2023</t>
  </si>
  <si>
    <t>FAIVER EDUARDO HOYOS PÉREZ</t>
  </si>
  <si>
    <t xml:space="preserve"> CL 19 A 41-42 BRR LOS GUADUALES NEIVA</t>
  </si>
  <si>
    <t>GI132320132010311002232010222.3.2.02.02.008 Servicios prestados a las empresas y servicios de producción FUENTE 12002: OTROS R. PROPIOS SEGUM. LICENCIAS $3,012,000.00 // GI132320432040114508032040482.3.2.02.02.008 Servicios prestados a las empresas y servicios de producción FUENTE 11002: PREDIAL VIGENCIA MPIOS $3,855,199.00.-</t>
  </si>
  <si>
    <t>https://community.secop.gov.co/Public/Tendering/OpportunityDetail/Index?noticeUID=CO1.NTC.4887150&amp;isFromPublicArea=True&amp;isModal=False</t>
  </si>
  <si>
    <t>CD-332-CAM-2023</t>
  </si>
  <si>
    <t>PRESTACIÓN DE SERVICIOS DE APOYO A LA SUBDIRECCIÓN DE PLANEACIÓN Y ORDENAMIENTO TERRITORIAL COMO TECNÓLOGO EN OBRAS CIVILES EN EL DESARROLLO DE ACTIVIDADES DE ACOMPAÑAMIENTO TÉCNICO, ADMINISTRATIVO Y ASISTENCIAL EN EL SEGUIMIENTO A LA EJECUCIÓN DE OBRAS EN JURISDICCIÓN DEL DEPARTAMENTO DEL HUILA Y DEL PROYECTO: FORTALECIMIENTO INSTITUCIONAL PARA LA GESTIÓN AMBIENTAL POR LA CORPORACIÓN AUTÓNOMA REGIONAL DEL ALTO MAGDALENA.</t>
  </si>
  <si>
    <t>4 M - 15 D SIN SUPERAR EL 31/12/2023</t>
  </si>
  <si>
    <t>MIGUEL FELIPE VILLARREAL ORJUELA</t>
  </si>
  <si>
    <t>Cra 30B 21-55 Neiva</t>
  </si>
  <si>
    <t>GI132329932990116111232990112.3.2.02.02.008 Servicios prestados a las empresas y servicios de producción FUENTE 11001: PREDIAL VIGENCIA NEIVA $2,891,520.00 // GI132329932990116111332990112.3.2.02.02.008 Servicios prestados a las empresas y servicios de producción FUENTE 11001: PREDIAL VIGENCIA NEIVA $11,566,080.00.-</t>
  </si>
  <si>
    <t>EN EJECUCION / REALIZAR CIERRE DEL PROCESO EN PLATAFORMA</t>
  </si>
  <si>
    <t>https://community.secop.gov.co/Public/Tendering/OpportunityDetail/Index?noticeUID=CO1.NTC.4891519&amp;isFromPublicArea=True&amp;isModal=False</t>
  </si>
  <si>
    <t>PROCESOS COMPETITIVO</t>
  </si>
  <si>
    <t>ESAL-004-CAM-2023</t>
  </si>
  <si>
    <t>0390</t>
  </si>
  <si>
    <t>AUNAR ESFUERZOS TÉCNICOS Y FINANCIEROS ENTRE LA CORPORACIÓN AUTÓNOMA REGIONAL DEL ALTO MAGDALENA - CAM Y UNA ENTIDAD SIN ÁNIMO DE LUCRO (ESAL) PARA LA REACTIVACIÓN Y CAPACITACIÓN DE BRIGADAS FORESTALES, Y VINCULACIÓN DE RADIOS ESTACIÓN BASE Y PORTÁTILES PARA EL NORMAL FUNCIONAMIENTO Y DESARROLLO DE LA RED DE ALERTAS Y ATENCIÓN DE INCENDIOS FORESTALES, EN EL MARCO DE LA GESTIÓN DEL CONOCIMIENTO DEL RIESGO DE DESASTRES EN EL ÁREA DE PLAN DE ORDENACIÓN Y MANEJO DE LA CUENCA HIDROGRÁFICA DEL RÍO LORO, RÍO LAS CEIBAS Y OTROS DIRECTOS AL MAGDALENA</t>
  </si>
  <si>
    <t>JUNTA DEFENSA CIVIL METROPOLITANA / R.L. OSCAR HERNAN HOUGHTON BERNATE</t>
  </si>
  <si>
    <t>900082046-4</t>
  </si>
  <si>
    <t>CALLE 13 N° 2 – 17 LOS MARTIRES NEIVA HUILA</t>
  </si>
  <si>
    <t>CERTIFICADO DIRECTOR GENERAL ENCARGO FIDUCIARIO CAM – PLAN DE ORDENAMIENTO Y MANEJO DE LA CUENCA HIDROGRAFICA DEL RÍO LAS CEIBAS EN EL MUNICIPIO DE NEIVA – FIDUCIARIA POPULAR S.A, con recursos disponibles por valor $30.120.000 M/CTE, incluido 4 X mil.</t>
  </si>
  <si>
    <t>Cuenta Rentar 250-390-11504-9 Encargo Fiduciario #052 -07 Fiduciaria Popular $30.120.000.00</t>
  </si>
  <si>
    <t>2023/11/05</t>
  </si>
  <si>
    <t>https://community.secop.gov.co/Public/Tendering/OpportunityDetail/Index?noticeUID=CO1.NTC.4863341&amp;isFromPublicArea=True&amp;isModal=False</t>
  </si>
  <si>
    <t>MC-063-CAM-2023</t>
  </si>
  <si>
    <t>CONTRATO DE PRESTACIÓN DE SERVICIOS COMO GESTOR LOCAL EN JURISDICCIÓN DEL ÁREA PROTEGIDA REGIONAL PARQUE NATURAL REGIONAL– PNR SIBERIA CEIBAS, ESPECIALMENTE EN LOS MUNICIPIOS DE NEIVA, TELLO Y BARAYA, PARA APOYAR LA EJECUCIÓN DE SU PLAN DE MANEJO AMBIENTAL A TRAVÉS DE LA PROMOCIÓN DE ACCIONES DE EDUCACIÓN AMBIENTAL, ACOMPAÑAMIENTO COMUNITARIO Y SEGUIMIENTO, EN SU INTERIOR Y EN SU ZONA DE AMORTIGUACIÓN.</t>
  </si>
  <si>
    <t>4 M HASTA 30/12/2023</t>
  </si>
  <si>
    <t>MARÍA LILIANA HUERTAS GARCÍA</t>
  </si>
  <si>
    <t>Vereda las Pavas Campoalegre Huila</t>
  </si>
  <si>
    <t>https://community.secop.gov.co/Public/Tendering/OpportunityDetail/Index?noticeUID=CO1.NTC.4854337&amp;isFromPublicArea=True&amp;isModal=False</t>
  </si>
  <si>
    <t>CD-333-CAM-2023</t>
  </si>
  <si>
    <t>APOYO A LA GESTIÓN A LA SUBDIRECCIÓN DE GESTIÓN AMBIENTAL DE LA CORPORACIÓN AUTÓNOMA REGIONAL DEL ALTO MAGDALENA (CAM), COMO PROFESIONAL EN BIOLOGÍA PARA LA IMPLEMENTACIÓN DE ESTRATEGIAS DE COEXISTENCIA GENTE – VIDA SILVESTRE EN EL ÁREA DE RESERVA, ASÍ COMO EN ACTIVIDADES DE SEGUIMIENTO DE LA BIODIVERSIDAD PRESENTE EN EL ÁREA DE INFLUENCIA DEL PLAN DE ORDENACIÓN Y MANEJO DE LA CUENCA HIDROGRÁFICA DEL RIO LORO, RÍO LAS CEIBAS Y OTROS DIRECTOS AL MAGDALENA.</t>
  </si>
  <si>
    <t>4 M - 15 D SIN SUPERAR 30/12/2023</t>
  </si>
  <si>
    <t>DIANA MARCELA POLANIA CAVIEDES</t>
  </si>
  <si>
    <t>CL 15 # 7 A - 71 Neiva</t>
  </si>
  <si>
    <t>CERTIFICADO DIRECTOR GRAL - ENCARGO FIDUCIARIO CAM – PLAN DE ORDENAMIENTO Y MANEJO DE LA CUENCA HIDROGRAFICA DEL RÍO LAS CEIBAS EN EL MUNICIPIO DE NEIVA – FIDUCIARIA POPULAR S.A, con recursos disponibles por valor de $18.317.779 M/CTE, incluido 4 X mil.</t>
  </si>
  <si>
    <t>Cuenta Rentar 250-390-11504-9 Encargo Fiduciario #052 -07 Fiduciaria Popular $18.317.779</t>
  </si>
  <si>
    <t>https://community.secop.gov.co/Public/Tendering/OpportunityDetail/Index?noticeUID=CO1.NTC.4898506&amp;isFromPublicArea=True&amp;isModal=False</t>
  </si>
  <si>
    <t>CD-334-CAM-2023</t>
  </si>
  <si>
    <t>PRESTAR SUS SERVICIOS PROFESIONALES A LA DIRECCIÓN TERRITORIAL NORTE DE LA CORPORACIÓN AUTÓNOMA REGIONAL DEL ALTO MAGDALENA – CAM, EN LA ATENCIÓN Y/O SEGUIMIENTO DE INFRACCIONES Y/O AFECTACIONES A LOS RECURSOS NATURALES RENOVABLES Y EN LA PROMOCIÓN E IMPLEMENTACIÓN DE LAS ESTRATEGIAS DE CONTROL A LA REFORESTACIÓN, CONSERVACIÓN Y USO SOSTENIBLE DE LOS RECURSOS NATURALES, EN ARTICULACIÓN CON LA RED DE CONTROL AMBIENTAL.</t>
  </si>
  <si>
    <t>KAREN YULIETH SAAVEDRA GODOY</t>
  </si>
  <si>
    <t>Carrera 17 No 6B-07 Neiva (Huila)</t>
  </si>
  <si>
    <t>GI132320232020212705032020072.3.2.02.02.008 Servicios prestados a las empresas y servicios de producción FUENTE 12001: OTROS PROPIOS EVALUACION LICENCIAS $532,030.00 // GI132320232020212705032020072.3.2.02.02.008 Servicios prestados a las empresas y servicios de producción FUENTE 12002: OTROS R. PROPIOS SEGUM. LICENCIAS $2,680,770.00 // GI132320232020212805432020122.3.2.02.02.008 Servicios prestados a las empresas y servicios de producción FUENTE 12002: OTROS R. PROPIOS SEGUM. LICENCIAS $3,212,800.00 // GI132320332030214207632030452.3.2.02.02.008 Servicios prestados a las empresas y servicios de producción FUENTE 13001: TRANSF. SECTOR ELECTRICO VIGENCIA $9,097,348.00</t>
  </si>
  <si>
    <t>2024/01/06</t>
  </si>
  <si>
    <t>https://community.secop.gov.co/Public/Tendering/OpportunityDetail/Index?noticeUID=CO1.NTC.4918834&amp;isFromPublicArea=True&amp;isModal=False</t>
  </si>
  <si>
    <t>CCE-280-AMP-2021</t>
  </si>
  <si>
    <t>ADQUISICIÓN DE EQUIPOS DE CÓMPUTO Y PERIFÉRICOS</t>
  </si>
  <si>
    <t>JUAN PABLO DIAZ PUYO</t>
  </si>
  <si>
    <t>calle 18 a No 6-17 NEIVA</t>
  </si>
  <si>
    <t>CERTIFICADO DIRECTOR GRAL -ENCARGO FIDUCIARIO CAM – PLAN DE ORDENAMIENTO Y MANEJO DE LA CUENCA HIDROGRAFICA DEL RÍO LAS CEIBAS EN EL MUNICIPIO DE NEIVA – FIDUCIARIA POPULAR S.A, cuenta con recursos disponibles por valor $11.108.295 M/CTE, incluido 4 X mil, fuente TSE.</t>
  </si>
  <si>
    <t>Cuenta Rentar 250-390-11504-9 Encargo Fiduciario #052 -07 Fiduciaria Popular $5.596.330,00</t>
  </si>
  <si>
    <t>https://www.colombiacompra.gov.co/tienda-virtual-del-estado-colombiano/ordenes-compra/115356</t>
  </si>
  <si>
    <t xml:space="preserve">CCE-280-AMP-2021 </t>
  </si>
  <si>
    <t>P&amp;P SYSTEMS COLOMBIA SAS</t>
  </si>
  <si>
    <t>900604590-1</t>
  </si>
  <si>
    <t>AUT. MEDELLIN KM 3.5 TERMINAL TERRESTRE DE CARGA DE BOGOTA OF C72 Cota, Cundinamarca</t>
  </si>
  <si>
    <t>2023000758 // CERTIFICADO DIRECTOR GRAL -ENCARGO FIDUCIARIO CAM – PLAN DE ORDENAMIENTO Y MANEJO DE LA CUENCA HIDROGRAFICA DEL RÍO LAS CEIBAS EN EL MUNICIPIO DE NEIVA – FIDUCIARIA POPULAR S.A, cuenta con recursos disponibles por valor $11.108.295 M/CTE, incluido 4 X mil, fuente TSE.</t>
  </si>
  <si>
    <t>GI132320832080115509932080062.3.2.02.01.004 Productos metálicos y paquetes de software FUENTE 11002: PREDIAL VIGENCIA MPIOS $32,938,128.00 // GI132320832080115509932080062.3.2.02.01.004 Productos metálicos y paquetes de software FUENTE 11002: PREDIAL VIGENCIA MPIOS $27,768,622.00 // Cuenta Rentar 250-390-11504-9 Encargo Fiduciario #052 -07 Fiduciaria Popular $5.511.963,00</t>
  </si>
  <si>
    <t>14/07/2023  // 06/09/2023</t>
  </si>
  <si>
    <t>4/09/2023 // 05/09/2023</t>
  </si>
  <si>
    <t>https://www.colombiacompra.gov.co/tienda-virtual-del-estado-colombiano/ordenes-compra/115357</t>
  </si>
  <si>
    <t>MC-068-CAM-2023</t>
  </si>
  <si>
    <t>APOYO ADMINISTRATIVO Y OPERACIONAL A LA DIRECCIÓN TERRITORIAL CENTRO EN ACCIONES DE CONTROL A LA CONTAMINACIÓN DEL RECURSO HÍDRICO O AL SUELO POR VERTIMIENTO EN EL DESARROLLO DE LOS PROYECTOS DE CONTROL, VIGILANCIA Y MONITOREO AL DESARROLLO SECTORIAL SOSTENIBLE Y AL USO Y MANEJO DE LOS RECURSOS DE LA OFERTA NATURAL.</t>
  </si>
  <si>
    <t>GI132320132010310902132010252.3.2.02.02.006 Servicios de alojamiento; servicios de suministro de comidas y bebidas; servicios de transporte; y servicios de distribución de electricidad, gas y agua FUENTE 12002: OTROS R. PROPIOS SEGUM. LICENCIAS $2,870,637.00 // GI132320132010311002332010222.3.2.02.02.006 Servicios de alojamiento; servicios de suministro de comidas y bebidas; servicios de transporte; y servicios de distribución de electricidad, gas y agua FUENTE 12001: OTROS PROPIOS EVALUACION LICENCIAS $2,870,637.00 // GI132320232020212705032020072.3.2.02.02.006 Servicios de alojamiento; servicios de suministro de comidas y bebidas; servicios de transporte; y servicios de distribución de electricidad, gas y agua FUENTE 12001: OTROS PROPIOS EVALUACION LICENCIAS $5,020,000.00</t>
  </si>
  <si>
    <t>2024/02/21</t>
  </si>
  <si>
    <t>https://community.secop.gov.co/Public/Tendering/OpportunityDetail/Index?noticeUID=CO1.NTC.4877808&amp;isFromPublicArea=True&amp;isModal=False</t>
  </si>
  <si>
    <t>MC-65-CAM-2023</t>
  </si>
  <si>
    <t>CONTRATO DE PRESTACIÓN DE SERVICIOS A LA CORPORACIÓN AUTÓNOMA REGIONAL DEL ALTO MAGDALENA (CAM) COMO GESTOR DOS DE TURISMO, PARA LA EJECUCIÓN DEL PLAN DE MANEJO AMBIENTAL DEL ÁREA PROTEGIDA REGIONAL DISTRITO REGIONAL DE MANEJO INTEGRADO – DRMI LA TATACOA, CONTRIBUYENDO AL DESARROLLO SOSTENIBLE Y ADECUADO DEL TURISMO EN LOS ESCENARIOS TURÍSTICOS IDENTIFICADOS CON MAYOR AFLUENCIA DE VISITANTES.</t>
  </si>
  <si>
    <t>CLAUDIA JIMENA CARDOSO SOTO</t>
  </si>
  <si>
    <t>Carrera 8 # 3 - 32 BARAYA HUILA</t>
  </si>
  <si>
    <t>GI132320232020112304132020082.3.2.02.02.008 Servicios prestados a las empresas y servicios de producción FUENTE 13001: TRANSF. SECTOR ELECTRICO VIGENCIA $13,235,797.00</t>
  </si>
  <si>
    <t>2024/04/10</t>
  </si>
  <si>
    <t>https://community.secop.gov.co/Public/Tendering/OpportunityDetail/Index?noticeUID=CO1.NTC.4889289&amp;isFromPublicArea=True&amp;isModal=False</t>
  </si>
  <si>
    <t>MC-067-CAM-2023</t>
  </si>
  <si>
    <t>PRESTACIÓN DE SERVICIOS A LA DIRECCIÓN TERRITORIAL OCCIDENTE DE LA CAM DE APOYO ADMINISTRATIVO Y OPERACIONAL EN ACCIONES DE CONTROL A LA CONTAMINACIÓN DEL AIRE POR EMISIONES ATMOSFÉRICAS Y EN EL DESARROLLO DE LOS PROYECTOS DE CONTROL, VIGILANCIA Y MONITOREO AL DESARROLLO SECTORIAL SOSTENIBLE Y AL USO Y MANEJO DE LOS RECURSOS DE LA OFERTA NATURAL.</t>
  </si>
  <si>
    <t>ERLEIN CRUZ GARZON</t>
  </si>
  <si>
    <t>carrera 14E No. 10B 05 LA PLATA HUILA</t>
  </si>
  <si>
    <t>GI132320132010310902132010252.3.2.02.02.006 Servicios de alojamiento; servicios de suministro de comidas y bebidas; servicios de transporte; y servicios de distribución de electricidad, gas y agua FUENTE 12002: OTROS R. PROPIOS SEGUM. LICENCIAS $4,304,449.00 // GI132320132010311002332010222.3.2.02.02.006 Servicios de alojamiento; servicios de suministro de comidas y bebidas; servicios de transporte; y servicios de distribución de electricidad, gas y agua FUENTE 12002: OTROS R. PROPIOS SEGUM. LICENCIAS $3,228,362.00 // GI132320232020212705032020072.3.2.02.02.006 Servicios de alojamiento; servicios de suministro de comidas y bebidas; servicios de transporte; y servicios de distribución de electricidad, gas y agua FUENTE 12002: OTROS R. PROPIOS SEGUM. LICENCIAS $3,228,462.00.-</t>
  </si>
  <si>
    <t>2024/02/12</t>
  </si>
  <si>
    <t>https://community.secop.gov.co/Public/Tendering/OpportunityDetail/Index?noticeUID=CO1.NTC.4877988&amp;isFromPublicArea=True&amp;isModal=False</t>
  </si>
  <si>
    <t>SELECCIN ABRAVIADA MENOR CUANTIA</t>
  </si>
  <si>
    <t>SA-002-CAM-2023</t>
  </si>
  <si>
    <t>REALIZAR A TODO COSTO REALIZAR ACTIVIDADES DE ROCERIA, LIMPIEZA Y ADECACUACIONES A SENDEROS DE TRANSITO COMUNITARIOS Y DE ACCESOS A MALLAS Y RETIRO Y DISPOSICIÓN DE RESIDUOS SÓLIDOS RETENIDOS EN LAS BARRERAS DINÁMICAS LOCALIZADAS EN EL ÁREA DEL POMCA DEL RIO LORO, RIO LAS CEIBAS Y OTROS DIRECTOS AL MAGDALENA</t>
  </si>
  <si>
    <t>CORPORACION DE SERVICIOS INTEGRALES LAS CEIBAS // R.L. EDILSON ZUÑIGA ROMERO</t>
  </si>
  <si>
    <t>901059554-1</t>
  </si>
  <si>
    <t>Corregimiento Rio Ceibas NEIVA HUILA</t>
  </si>
  <si>
    <t>CERTIFICADO DIRECTOR GRAL -ENCARGO FIDUCIARIO CAM – PLAN DE ORDENAMIENTO Y MANEJO DE LA CUENCA HIDROGRAFICA DEL RÍO LAS CEIBAS EN EL MUNICIPIO DE NEIVA – FIDUCIARIA POPULAR S.A, cuenta con recursos disponibles por VALO DE $47.968.109 M/CTE, incluido 4 X mil.</t>
  </si>
  <si>
    <t>Cuenta Rentar 250-390-11504-9 Encargo Fiduciario #052 -07 Fiduciaria Popular $47.968.109.00</t>
  </si>
  <si>
    <t>https://community.secop.gov.co/Public/Tendering/OpportunityDetail/Index?noticeUID=CO1.NTC.4857473&amp;isFromPublicArea=True&amp;isModal=False</t>
  </si>
  <si>
    <t>CD-335-CAM-2023</t>
  </si>
  <si>
    <t xml:space="preserve">PRESTAR LOS SERVICIOS PROFESIONALES COMO INGENIERA CIVIL A LA CORPORACIÓN AUTÓNOMA REGIONAL DEL ALTO MAGDALENA CAM, DESARROLLANDO ACTIVIDADES TÉCNICAS EN GESTIÓN DE RIESGO DE DESASTRES Y EL SEGUIMIENTO DE OBRAS HIDRÁULICAS DE RECURSO HÍDRICO SUPERFICIAL EN EL DEPARTAMENTO DEL HUILA. </t>
  </si>
  <si>
    <t>ANGY TATIANA ORTIZ TRUJILLO</t>
  </si>
  <si>
    <t>Cra 8 # 19-30 Campoalegre Huila.</t>
  </si>
  <si>
    <t>GI132320332030214207632030452.3.2.02.02.008 Servicios prestados a las empresas y servicios de producción FUENTE 13001: TRANSF. SECTOR ELECTRICO VIGENCIA $2,188,720.00 // GI132320532050214908632050172.3.2.02.02.008 Servicios prestados a las empresas y servicios de producción FUENTE 13001: TRANSF. SECTOR ELECTRICO VIGENCIA $24,236,560.00</t>
  </si>
  <si>
    <t>2024/02/10</t>
  </si>
  <si>
    <t>https://community.secop.gov.co/Public/Tendering/OpportunityDetail/Index?noticeUID=CO1.NTC.4934396&amp;isFromPublicArea=True&amp;isModal=False</t>
  </si>
  <si>
    <t>SA-SI-011-CAM-2023</t>
  </si>
  <si>
    <t>0399</t>
  </si>
  <si>
    <t>CONTRATAR LA EMISIÓN DE MENSAJES INSTITUCIONALES A TRAVÉS DE CAMPAÑAS AUDIOVISUALES, GRÁFICAS, ESCRITAS, RADIALES, TELEFONÍA MÓVIL E INTERNET, PARA PROMOVER LA EDUCACIÓN Y LA CULTURA AMBIENTAL EN EL DEPARTAMENTO DEL HUILA POR MEDIO DE LAS ACTIVIDADES DESARROLLADAS POR LA CORPORACIÓN AUTÓNOMA REGIONAL DEL ALTO MAGDALENA - CAM</t>
  </si>
  <si>
    <t>A partir de la firma del acta de inicio hasta el 30 de diciembre de 2023 y/o hasta el agotamiento de los recursos, lo que primero ocurra.</t>
  </si>
  <si>
    <t>2023000892 // CERTIFICADO DIRECTOR GRAL - ENCARGO FIDUCIARIO CAM – PLAN DE ORDENAMIENTO Y MANEJO DE LA CUENCA HIDROGRAFICA DEL RÍO LAS CEIBAS EN EL MUNICIPIO DE NEIVA – FIDUCIARIA POPULAR S.A, cuenta con recursos disponibles por valor de $70.290.073 M/CTE, incluido 4 X mil, fuente TUA.</t>
  </si>
  <si>
    <t>GI132320832080115510132080062.3.2.02.02.008 Servicios prestados a las empresas y servicios de producción FUENTE 11001: PREDIAL VIGENCIA NEIVA $37,616,747.00 // GI132320832080115510132080062.3.2.02.02.008 Servicios prestados a las empresas y servicios de producción FUENTE 11002: PREDIAL VIGENCIA MPIOS $3,935,801.00  // Cuenta Rentar 250-390-11504-9 Encargo Fiduciario #052 -07 Fiduciaria Popular $67.990.327,00</t>
  </si>
  <si>
    <t>26/07/2023 // 21/07/2023</t>
  </si>
  <si>
    <t>2023001446 // 2023000028</t>
  </si>
  <si>
    <t>https://community.secop.gov.co/Public/Tendering/OpportunityDetail/Index?noticeUID=CO1.NTC.4833693&amp;isFromPublicArea=True&amp;isModal=False</t>
  </si>
  <si>
    <t>CD-336-CAM-2023</t>
  </si>
  <si>
    <t>PRESTACIÓN DE SERVICIOS DE APOYO A LA GESTIÓN DE LA CORPORACIÓN AUTÓNOMA REGIONAL DEL ALTO MAGDALENA (CAM), EN CALIDAD DE PASANTE DE GEOLOGÍA PARA APLICAR LOS CONOCIMIENTOS ADQUIRIDOS EN LA CARRERA EN EL ACOMPAÑAMIENTO ADMINISTRATIVO Y ASISTENCIA TÉCNICA PARA EJERCER SEGUIMIENTO A LICENCIAS Y PERMISOS AMBIENTALES Y EN ACTIVIDADES DE CONOCIMIENTO EN GESTIÓN DEL RIESGO EN JURISDICCIÓN DE LA CORPORACIÓN EN LA JURISDICCIÓN DE LA CORPORACIÓN.</t>
  </si>
  <si>
    <t>JENNYFER ANDREA PEÑA DELGADO</t>
  </si>
  <si>
    <t xml:space="preserve">Vereda Juan Martín – Timaná </t>
  </si>
  <si>
    <t>GI132320132010310701832010262.3.2.02.02.008 Servicios prestados a las empresas y servicios de producción FUENTE 13001: TRANSF. SECTOR ELECTRICO VIGENCIA $6,649,801.00 // GI132320532050214908632050172.3.2.02.02.008 Servicios prestados a las empresas y servicios de producción FUENTE 11002: PREDIAL VIGENCIA MPIOS $818,995.00</t>
  </si>
  <si>
    <t>https://community.secop.gov.co/Public/Tendering/OpportunityDetail/Index?noticeUID=CO1.NTC.4941071&amp;isFromPublicArea=True&amp;isModal=False</t>
  </si>
  <si>
    <t>CD-337-CAM-2023</t>
  </si>
  <si>
    <t>PRESTACIÓN DE SERVICIOS PROFESIONALES A LA CORPORACIÓN AUTÓNOMA REGIONAL DEL ALTO MAGDALENA - CAM, EN EL FORTALECIMIENTO DE LA GESTIÓN SOCIOAMBIENTAL, A TRAVÉS DEL RELACIONAMIENTO, ARTICULACIÓN, EDUCACIÓN Y LA CULTURA AMBIENTAL EN EL ÁREA DE INFLUENCIA DEL PLAN DE ORDENACIÓN Y MANEJO DE LA CUENCA HIDROGRÁFICA DEL RÍO LORO, RÍO LAS CEIBAS, RÍO ARENOSO Y OTROS DIRECTOS AL MAGDALENA.</t>
  </si>
  <si>
    <t>4 M SIN SUPERAR LA PRESENTE VIGENCIA FISCAL</t>
  </si>
  <si>
    <t>MARIA LUCIA CLEVES CASTAÑO</t>
  </si>
  <si>
    <t xml:space="preserve"> Carrera 32 No 20-51 Neiva (Huila)</t>
  </si>
  <si>
    <t>CERTIFICADO DIRECTOR GENERAL ENCARGO FIDUCIARIO CAM – PLAN DE ORDENAMIENTO Y MANEJO DE LA CUENCA HIDROGRAFICA DEL RÍO LAS CEIBAS EN EL MUNICIPIO DE NEIVA – FIDUCIARIA POPULAR S.A, con recursos disponibles por valor de $24.108.851 M/CTE, incluido 4 X mil, fuente TSE.</t>
  </si>
  <si>
    <t>Cuenta Rentar 250-390-11504-9 Encargo Fiduciario #052 -07 Fiduciaria Popular $24.108.851,00</t>
  </si>
  <si>
    <t>https://community.secop.gov.co/Public/Tendering/OpportunityDetail/Index?noticeUID=CO1.NTC.4940897&amp;isFromPublicArea=True&amp;isModal=False</t>
  </si>
  <si>
    <t>CD-338-CAM-2023</t>
  </si>
  <si>
    <t>CONTRATO DE PRESTACIÓN DE SERVICIOS COMO AUXILIAR JURÍDICO A LA DIRECCIÓN TERRITORIAL CENTRO DE LA CORPORACIÓN AUTÓNOMA REGIONAL DEL ALTO MAGDALENA – CAM, EN LA REVISIÓN, ORGANIZACIÓN Y PROYECCIÓN DE ACTOS ADMINISTRATIVOS DE EXPEDIENTES CORRESPONDIENTES A LOS PROCESOS SANCIONATORIOS POR RESOLVER QUE SE ADELANTAN POR INFRACCIONES AMBIENTALES Y GESTIÓN DE COBRO POR SEGUIMIENTO AMBIENTAL.</t>
  </si>
  <si>
    <t>ANA GABIELA CASTRO POLO</t>
  </si>
  <si>
    <t>URB CAMPESTRE VILLA DE LEIVA VEREDA ALTO SARTENEJO- Garzón Huila</t>
  </si>
  <si>
    <t>GI132320132010310701832010262.3.2.02.02.008 Servicios prestados a las empresas y servicios de producción FUENTE 12001: OTROS PROPIOS EVALUACION LICENCIAS $ 2,510,000.00 // GI132320132010311002232010222.3.2.02.02.008 Servicios prestados a las empresas y servicios de producción FUENTE 12001: OTROS PROPIOS EVALUACION LICENCIAS $139,229.00 // GI132320132010311002232010222.3.2.02.02.008 Servicios prestados a las empresas y servicios de producción FUENTE 13001: TRANSF. SECTOR ELECTRICO VIGENCIA $1,273,215.00 // GI132320132010311002232010222.3.2.02.02.008 Servicios prestados a las empresas y servicios de producción FUENTE 12002: OTROS R. PROPIOS SEGUM. LICENCIAS $1,097,556.00 //GI132320432040114508032040482.3.2.02.02.008 Servicios prestados a las empresas y servicios de producción FUENTE 18005: PREDIAL CARTERA $7,530,000.00.-</t>
  </si>
  <si>
    <t>2024/02/11</t>
  </si>
  <si>
    <t>https://community.secop.gov.co/Public/Tendering/OpportunityDetail/Index?noticeUID=CO1.NTC.4941448&amp;isFromPublicArea=True&amp;isModal=False</t>
  </si>
  <si>
    <t>CD-340-CAM-2023</t>
  </si>
  <si>
    <t>PRESTACIÓN DE SERVICIOS DE APOYO A LA GESTIÓN DE LA CORPORACIÓN AUTÓNOMA REGIONAL DEL ALTO MAGDALENA - CAM, COMO TÉCNICO DE CAMPO EN EL COMPONENTE AGROPECUARIO PARA LA IMPLEMENTACIÓN DEL PLAN DE ORDENACIÓN Y MANEJO DE LA CUENCA HIDROGRÁFICA DEL RÍO LORO, RÍO LAS CEIBAS Y OTROS DIRECTOS AL MAGDALENA, EN LA IMPLEMENTACIÓN DEL PROGRAMA 1 “MANEJO SOSTENIBLE DE LOS SISTEMAS PRODUCTIVOS CON LOS PROYECTOS” DE LA LÍNEA 3 “PRODUCCIÓN CON PRINCIPIOS DE SOSTENIBILIDAD AMBIENTAL Y SOCIAL”, ESPECIALMENTE EN LA VEREDAS PALESTINA, CANOAS, SANTA LUCIA, PRIMAVERA, SAN MIGUEL, CHAPURO DEL MUNICIPIO DE NEIVA Y EN LAS VEREDAS EL TAMBILLO, AGUA CALIENTE, LAS JUNTAS, HONDA, MONSERRATE, ARENOSO Y LA LINDOSA DEL MUNICIPIO DE RIVERA.</t>
  </si>
  <si>
    <t>ANDRES EDUADRO QUINTERO BAHAMON</t>
  </si>
  <si>
    <t>VDA SANTA LUCIA- Neiva Huila.</t>
  </si>
  <si>
    <t>CERTIFICADO DIRECTOR GRAL - ENCARGO FIDUCIARIO CAM – PLAN DE ORDENAMIENTO Y MANEJO DE LA CUENCA HIDROGRAFICA DEL RÍO LAS CEIBAS EN EL MUNICIPIO DE NEIVA – FIDUCIARIA POPULAR S.A, con recursos disponibles por valor de $14.465.688 M/CTE, incluido 4 X mil, fuente TSE</t>
  </si>
  <si>
    <t>Cuenta Rentar 250-390-11504-9 Encargo Fiduciario #052 -07 Fiduciaria Popular $14.465.688,00</t>
  </si>
  <si>
    <t>https://community.secop.gov.co/Public/Tendering/OpportunityDetail/Index?noticeUID=CO1.NTC.4950326&amp;isFromPublicArea=True&amp;isModal=False</t>
  </si>
  <si>
    <t>CD-339-CAM-2023</t>
  </si>
  <si>
    <t>CONTRATO DE PRESTACION DE SERVICIOS PROFESIONALES PARA LA IMPLEMENTACIÓN Y SEGUIMIENTO DE LOS INSTRUMENTOS DE PLANIFICACIÓN (PMAM) APROBADOS POR LA CORPORACIÓN, EN ESPECIAL EN EL PLAN DE MANEJO DE LA MICROCUENCA QUEBRADA YAGUILGA EN EL MUNICIPIO DEL AGRADO, DEPARTAMENTO DE HUILA VIGENCIA 2023.</t>
  </si>
  <si>
    <t>WILLIAM DANIEL QUINTERO QUINTERO</t>
  </si>
  <si>
    <t>Calle 58 No 20A-14 Neiva (Huila)</t>
  </si>
  <si>
    <t>GI132320332030113606832030472.3.2.02.02.008 Servicios prestados a las empresas y servicios de producción FUENTE 13001: TRANSF. SECTOR ELECTRICO VIGENCIA $6,289,513.00 // GI132320332030113606832030472.3.2.02.02.008 Servicios prestados a las empresas y servicios de producción FUENTE 18003: TSE CARTERA $13,790,487.00</t>
  </si>
  <si>
    <t>https://community.secop.gov.co/Public/Tendering/OpportunityDetail/Index?noticeUID=CO1.NTC.4941719&amp;isFromPublicArea=True&amp;isModal=False</t>
  </si>
  <si>
    <t>MC-062-CAM-2023</t>
  </si>
  <si>
    <t>PRESTAR EL SERVICIO DE PRUEBAS DIAGNOSTICAS DE IMAGENOLOGIA Y LABORATORIO CLNICO VETERINARIO, ASI COMO LA REALIZACION DE PROCEDIMIENTOS QUIRUGICOS DE ALTA COMPLEJIDAD REQUERIDOS PARA LA ATENCIÓN, MANEJO, PROTECCIÓN Y BIENESTAR DE LA FAUNA SILVESTRE QUE INGRESA AL CENTRO DE ATENCIÓN Y VALORACIÓN (CAV) Y HOGARES DE PASO DE NEIVA Y PITALITO DE LA CORPORACIÓN AUTÓNOMA REGIONAL DEL ALTO MAGDALENA – CAM, PRODUCTO DEL TRAFICO ILEGAL, ASI COMO DE RESCATE, EN EL MARCO DE LA ESTRATEGIA PARA LA PRESERVACIÓN, CONSERVACIÓN, REHABILITACIÓN Y/O REINTRODUCCIÓN, CONTROL Y SEGUIMIENTO A LA FAUNA SILVESTRE.</t>
  </si>
  <si>
    <t>Desde la suscripción de acta de inicio hasta el 31 de diciembre de 2023, y/o hasta agotar presupuesto</t>
  </si>
  <si>
    <t>VETERINARIA AGROESPERANZA LTDA // R.L. LUZ ESPERANZA GOMEZ WALTEROS</t>
  </si>
  <si>
    <t>800096155-7</t>
  </si>
  <si>
    <t xml:space="preserve"> Cra. 2 #9-84, Neiva, Huila</t>
  </si>
  <si>
    <t>GI132320232020212905632020402.1.2.02.02.008 Servicios prestados a las empresas y servicios de producción FUENTE 11002: PREDIAL VIGENCIA MPIOS $10,040,000.00 // GI132320232020212905632020402.1.2.02.02.008 Servicios prestados a las empresas y servicios de producción FUENTE 12001: OTROS PROPIOS EVALUACION LICENCIAS $18,674,400.00</t>
  </si>
  <si>
    <t>https://community.secop.gov.co/Public/Tendering/OpportunityDetail/Index?noticeUID=CO1.NTC.4904661&amp;isFromPublicArea=True&amp;isModal=False</t>
  </si>
  <si>
    <t xml:space="preserve">CCE-255-AMP-2021 </t>
  </si>
  <si>
    <t>SUMINISTRO Y ENTREGA DE INSUMOS DE FERRETERÍA, MATERIALES, ARTÍCULOS Y EQUIPOS NECESARIOS PARA EL DESARROLLO DE ACCIONES CONTEMPLADAS EN LOS DIFERENTES PROYECTOS DEL PLAN DE ACCIÓN INSTITUCIONAL QUE EJECUTA LA CORPORACIÓN AUTÓNOMA REGIONAL DEL ALTO MAGDALENA - CAM, EN PRO DE LA CONSERVACIÓN DEL MEDIO AMBIENTE</t>
  </si>
  <si>
    <t>HASTA 26/10/2023</t>
  </si>
  <si>
    <t>UNIÓN TEMPORAL ESTUDIOS 049</t>
  </si>
  <si>
    <t>901539681-9</t>
  </si>
  <si>
    <t>AV CALLE . 24 # 51-40 OFC 512 Bogota, Cundinamarca Colombia</t>
  </si>
  <si>
    <t>2023000943 // CERTIFICADO ENCARGO FIDUCIARIO CAM – PLAN DE ORDENAMIENTO Y MANEJO DE LA CUENCA HIDROGRAFICA DEL RÍO LAS CEIBAS EN EL MUNICIPIO DE NEIVA –FIDUCIARIA POPULAR S.A, FUENTE: TUA $451.808.065 M/CTE, INCLUIDO 4 X MIL.</t>
  </si>
  <si>
    <t>GI132320132010110100332010072.3.2.01.01.003.04.06 Otro equipo eléctrico y sus partes y piezas FUENTE 11002: PREDIAL VIGENCIA MPIOS $3,570,304.00 / GI132320132010110100332010072.3.2.02.01.000 Agricultura, silvicultura y productos de la pesca FUENTE 11002: PREDIAL VIGENCIA MPIOS $1,044,160.00 / GI132320132010110100332010072.3.2.02.01.003 Otros bienes transportables (excepto productos metálicos, maquinaria y equipo) FUENTE 11002: PREDIAL VIGENCIA MPIOS $ 471,880.00 / GI132320132010110100332010072.3.2.02.01.003 Otros bienes transportables (excepto productos metálicos, maquinaria y equipo) FUENTE 11002: PREDIAL VIGENCIA MPIOS $139,291.00 / GI132320132010110100332010072.3.2.02.01.003 Otros bienes transportables (excepto productos metálicos, maquinaria y equipo) FUENTE 11002: PREDIAL VIGENCIA MPIOS $4,317,200.00 / GI132320132010110100332010072.3.2.02.01.004 Productos metálicos y paquetes de software FUENTE 11002: PREDIAL VIGENCIA MPIOS $443,848.00 / GI132320132010110100332010072.3.2.02.01.004 Productos metálicos y paquetes de software FUENTE 11002: PREDIAL VIGENCIA MPIOS $34,136.00 / GI132320132010110100332010072.3.2.02.01.004 Productos metálicos y paquetes de software FUENTE 11002: PREDIAL VIGENCIA MPIOS $3,363,400.00 /  GI132320132010110100332010072.3.2.02.01.004 Productos metálicos y paquetes de software FUENTE 11002: PREDIAL VIGENCIA MPIOS $2,208,800.00 / GI132320132010110100332010072.3.2.02.01.004 Productos metálicos y paquetes de software FUENTE 11002: PREDIAL VIGENCIA MPIOS $2,237,663.00 / GI132320232020111803532020082.3.2.01.01.003.04.06 Otro equipo eléctrico y sus partes y piezas FUENTE 13001: TRANSF. SECTOR ELECTRICO VIGENCIA $5,355,456.00 / GI132320232020111803532020082.3.2.02.01.000 Agricultura, silvicultura y productos de la pesca FUENTE 13001: TRANSF. SECTOR ELECTRICO VIGENCIA $6,668,568.00 / GI132320232020111803532020082.3.2.02.01.000 Agricultura, silvicultura y productos de la pesca FUENTE 13001: TRANSF. SECTOR ELECTRICO VIGENCIA $38,698,296.00 / GI132320232020111803532020082.3.2.02.01.000 Agricultura, silvicultura y productos de la pesca FUENTE 13001: TRANSF. SECTOR ELECTRICO VIGENCIA $1,566,240.00 / GI132320232020111803532020082.3.2.02.01.000 Agricultura, silvicultura y productos de la pesca FUENTE 14001: CONVENIOS $11,152,000.00 / GI132320232020111803532020082.3.2.02.01.000 Agricultura, silvicultura y productos de la pesca FUENTE 14001: CONVENIOS $47,475,000.00 / GI132320232020111803532020082.3.2.02.01.001 Minerales; electricidad, gas y agua FUENTE 13001: TRANSF. SECTOR ELECTRICO VIGENCIA $10,682,560.00 / GI132320232020111803532020082.3.2.02.01.002 Productos alimenticios, bebidas y tabaco; textiles, 
prendas de vestir y productos de cuero FUENTE 13001: TRANSF. SECTOR ELECTRICO VIGENCIA $6,388,171.00 / GI132320232020111803532020082.3.2.02.01.002 Productos alimenticios, bebidas y tabaco; textiles, prendas de vestir y productos de cuero FUENTE 13001: TRANSF. SECTOR ELECTRICO VIGENCIA $357,424.00 / GI132320232020111803532020082.3.2.02.01.002 Productos alimenticios, bebidas y tabaco; textiles, prendas de vestir y productos de cuero FUENTE 13001: TRANSF. SECTOR ELECTRICO VIGENCIA $1,011,530.00 / GI132320232020111803532020082.3.2.02.01.003 Otros bienes transportables (excepto productos metálicos, maquinaria y equipo) FUENTE 14001 :CONVENIOS $11,590,000.00 / GI132320232020111803532020082.3.2.02.01.003 Otros bienes transportables (excepto productos metálicos, maquinaria y equipo) FUENTE 13001: TRANSF. SECTOR ELECTRICO VIGENCIA $28,824,840.00 / GI132320232020111803532020082.3.2.02.01.003 Otros bienes transportables (excepto productos metálicos, maquinaria y equipo) FUENTE 13001: TRANSF. SECTOR ELECTRICO VIGENCIA $2,682,186.00 / GI132320232020111803532020082.3.2.02.01.003 Otros bienes transportables (excepto productos metálicos, maquinaria y equipo) FUENTE 13001: TRANSF. SECTOR ELECTRICO VIGENCIA $16,664,392.00 / GI132320232020111803532020082.3.2.02.01.003 Otros bienes transportables (excepto productos metálicos, maquinaria y equipo) FUENTE 13001: TRANSF. SECTOR ELECTRICO VIGENCIA $2,528,674.00 / GI132320232020111803532020082.3.2.02.01.003 Otros bienes transportables (excepto productos metálicos, maquinaria y equipo) FUENTE 13001: TRANSF. SECTOR ELECTRICO VIGENCIA $21,546,643.00 / GI132320232020111803532020082.3.2.02.01.003 Otros bienes transportables (excepto productos metálicos, maquinaria y equipo) FUENTE 13001: TRANSF. SECTOR ELECTRICO VIGENCIA $85,280,262.00 / GI132320232020111803532020082.3.2.02.01.003 Otros bienes transportables (excepto productos metálicos, maquinaria y equipo) FUENTE 13001: TRANSF. SECTOR ELECTRICO VIGENCIA $30,179,919.00 / GI132320232020111803532020082.3.2.02.01.003 Otros bienes transportables (excepto productos metálicos, maquinaria y equipo) FUENTE 13001: TRANSF. SECTOR ELECTRICO VIGENCIA $3,710,784.00 / GI132320232020111803532020082.3.2.02.01.003 Otros bienes transportables (excepto productos metálicos, maquinaria y equipo) FUENTE 13001: TRANSF. SECTOR ELECTRICO VIGENCIA $2,452,772.00 / GI132320232020111803532020082.3.2.02.01.003 Otros bienes transportables (excepto productos metálicos, maquinaria y equipo) FUENTE 13001: TRANSF. SECTOR ELECTRICO VIGENCIA $4,897,416.00 / GI132320232020111803532020082.3.2.02.01.003 Otros bienes transportables (excepto productos metálicos, maquinaria y equipo) FUENTE 13001: TRANSF. SECTOR ELECTRICO VIGENCIA $7,399,480.00 / GI132320232020111803532020082.3.2.02.01.003 Otros bienes transportables (excepto productos metálicos, maquinaria y equipo) FUENTE 13001: TRANSF. SECTOR ELECTRICO VIGENCIA $15,129,878.00 / GI132320232020111803532020082.3.2.02.01.003 Otros bienes transportables (excepto productos metálicos, maquinaria y equipo) FUENTE 13001: TRANSF. SECTOR ELECTRICO VIGENCIA $290,347.00 / GI132320232020111803532020082.3.2.02.01.003 Otros bienes transportables (excepto productos metálicos, maquinaria y equipo) FUENTE 13001: TRANSF. SECTOR ELECTRICO VIGENCIA $17,721,604.00 / GI132320232020111803532020082.3.2.02.01.003 Otros bienes transportables (excepto productos metálicos, maquinaria y equipo) FUENTE 14001: CONVENIOS $2,805,000.00 /  GI132320232020111803532020082.3.2.02.01.003 Otros bienes transportables (excepto productos metálicos, maquinaria y equipo) FUENTE 14001: CONVENIOS $132,577,400.00 / GI132320232020111803532020082.3.2.02.01.003 Otros bienes transportables (excepto productos metálicos, maquinaria y equipo) FUENTE 14001: CONVENIOS $38,152,720.00 / GI132320232020111803532020082.3.2.02.01.004 Productos metálicos y paquetes de software FUENTE 13001: TRANSF. SECTOR ELECTRICO VIGENCIA $11,273,715.00 / GI132320232020111803532020082.3.2.02.01.004 Productos metálicos y paquetes de software FUENTE 13001: TRANSF. SECTOR ELECTRICO VIGENCIA $8,477,776.00 / GI132320232020111803532020082.3.2.02.01.004 Productos metálicos y paquetes de software FUENTE 13001: TRANSF. SECTOR ELECTRICO VIGENCIA $461,840.00 / GI132320232020111803532020082.3.2.02.01.004 Productos metálicos y paquetes de software FUENTE 13001: TRANSF. SECTOR ELECTRICO VIGENCIA $665,772.00 / GI132320232020111803532020082.3.2.02.01.004 Productos metálicos y paquetes de software FUENTE 13001: TRANSF. SECTOR ELECTRICO VIGENCIA $15,731,656.00 / GI132320232020111803532020082.3.2.02.01.004 Productos metálicos y paquetes de software FUENTE 13001: TRANSF. SECTOR ELECTRICO VIGENCIA $358,428.00 / GI132320232020111803532020082.3.2.02.01.004 Productos metálicos y paquetes de software FUENTE 13001: TRANSF. SECTOR ELECTRICO VIGENCIA $33,511,010.00 / GI132320232020111803532020082.3.2.02.01.004 Productos metálicos y paquetes de software FUENTE 13001: TRANSF. SECTOR ELECTRICO VIGENCIA $705,469.00 / GI132320232020111803532020082.3.2.02.01.004 Productos metálicos y paquetes de software FUENTE 13001: TRANSF. SECTOR ELECTRICO VIGENCIA $2,355,384.00 / GI132320232020111803532020082.3.2.02.01.004 Productos metálicos y paquetes de software FUENTE 13001: TRANSF. SECTOR ELECTRICO VIGENCIA $3,325,248.00 / GI132320232020111803532020082.3.2.02.01.004 Productos metálicos y paquetes de software FUENTE 13001: TRANSF. SECTOR ELECTRICO VIGENCIA $578,304.00 / GI132320232020111803532020082.3.2.02.01.004 Productos metálicos y paquetes de software FUENTE 13001: TRANSF. SECTOR ELECTRICO VIGENCIA $8,835,200.00 / GI132320232020111803532020082.3.2.02.01.004 Productos metálicos y paquetes de software FUENTE 13001: TRANSF. SECTOR ELECTRICO VIGENCIA $4,217,686.00 / GI132320232020111803532020082.3.2.02.02.006 Servicios de alojamiento; servicios de suministro de comidas y bebidas; servicios de transporte; y servicios de distribución de electricidad, gas y agua FUENTE 11002: PREDIAL VIGENCIA MPIOS $975,008.00 / GI132320232020112304232020082.3.2.02.01.000 Agricultura, silvicultura y productos de la pesca FUENTE 13001: TRANSF. SECTOR ELECTRICO VIGENCIA $5,145,500.00 / GI132320232020112304232020082.3.2.02.01.000 Agricultura, silvicultura y productos de la pesca FUENTE 13001: TRANSF. SECTOR ELECTRICO VIGENCIA $18,715,684.00 / GI132320232020112304232020082.3.2.02.01.002 Productos alimenticios, bebidas y tabaco; textiles, prendas de vestir y productos de cuero FUENTE 13001: TRANSF. SECTOR ELECTRICO VIGENCIA $768,502.00 / GI132320232020112304232020082.3.2.02.01.002 Productos alimenticios, bebidas y tabaco; textiles, prendas de vestir y productos de cuero FUENTE 13001: TRANSF. SECTOR ELECTRICO VIGENCIA $64,256.00 / GI132320232020112304232020082.3.2.02.01.002 Productos alimenticios, bebidas y tabaco; textiles, prendas de vestir y productos de cuero FUENTE 13001: TRANSF. SECTOR ELECTRICO VIGENCIA $522,080.00 / GI132320232020112304232020082.3.2.02.01.003 Otros bienes transportables (excepto productos metálicos, maquinaria y equipo) FUENTE 11002: PREDIAL VIGENCIA MPIOS $853,400.00 / GI132320232020112304232020082.3.2.02.01.003 Otros bienes transportables (excepto productos metálicos, maquinaria y equipo) FUENTE 11002: PREDIAL VIGENCIA MPIOS $82,539.00 / GI132320232020112304232020082.3.2.02.01.003 Otros bienes transportables (excepto productos metálicos, maquinaria y equipo) FUENTE 11002: PREDIAL VIGENCIA MPIOS $481,920.00 / GI132320232020112304232020082.3.2.02.01.003 Otros bienes transportables (excepto productos metálicos, maquinaria y equipo) FUENTE 11002: PREDIAL VIGENCIA MPIOS $5,598,706.00 / GI132320232020112304232020082.3.2.02.01.003 Otros bienes transportables (excepto productos metálicos, maquinaria y equipo) FUENTE 11002: PREDIAL VIGENCIA MPIOS $351,400.00 / GI132320232020112304232020082.3.2.02.01.003 Otros bienes transportables (excepto productos metálicos, maquinaria y equipo) FUENTE 11002: PREDIAL VIGENCIA MPIOS $245,478.00 / GI132320232020112304232020082.3.2.02.01.003 Otros bienes transportables (excepto productos metálicos, maquinaria y equipo) FUENTE 11002: PREDIAL VIGENCIA MPIOS $98,181.00 / GI132320232020112304232020082.3.2.02.01.003 Otros bienes transportables (excepto productos metálicos, maquinaria y equipo) FUENTE 13001: TRANSF. SECTOR ELECTRICO VIGENCIA $98,181.00 / GI132320232020112304232020082.3.2.02.01.003 Otros bienes transportables (excepto productos metálicos, maquinaria y equipo) FUENTE 13001: TRANSF. SECTOR ELECTRICO VIGENCIA $313,248.00 / GI132320232020112304232020082.3.2.02.01.003 Otros bienes transportables (excepto productos metálicos, maquinaria y equipo) FUENTE 13001: TRANSF. SECTOR ELECTRICO VIGENCIA $1,124,480.00 / GI132320232020112304232020082.3.2.02.01.003 Otros bienes transportables (excepto productos metálicos, maquinaria y equipo) FUENTE 13001: TRANSF. SECTOR ELECTRICO VIGENCIA $157,427.00 / GI132320232020112304232020082.3.2.02.01.003 Otros bienes transportables (excepto productos metálicos, maquinaria y equipo) FUENTE 13001: TRANSF. SECTOR ELECTRICO VIGENCIA $2,178,278.00 / GI132320232020112304232020082.3.2.02.01.003 Otros bienes transportables (excepto productos metálicos, maquinaria y equipo) FUENTE 13001: TRANSF. SECTOR ELECTRICO VIGENCIA $81,727,809.00 / GI132320232020112304232020082.3.2.02.01.003 Otros bienes transportables (excepto productos metálicos, maquinaria y equipo) FUENTE 13001: TRANSF. SECTOR ELECTRICO VIGENCIA $30,836,374.00 / GI132320232020112304232020082.3.2.02.01.003 Otros bienes transportables (excepto productos metálicos, maquinaria y equipo) FUENTE 13001: TRANSF. SECTOR ELECTRICO VIGENCIA $337,344.00  / GI132320232020112304232020082.3.2.02.01.003 Otros bienes transportables (excepto productos metálicos, maquinaria y equipo) FUENTE 13001: TRANSF. SECTOR ELECTRICO VIGENCIA $530,112.00 / GI132320232020112304232020082.3.2.02.01.003 Otros bienes transportables (excepto productos metálicos, maquinaria y equipo) FUENTE 13001: TRANSF. SECTOR ELECTRICO VIGENCIA $677,700.00 / GI132320232020112304232020082.3.2.02.01.003 Otros bienes transportables (excepto productos metálicos, maquinaria y equipo) FUENTE 13001: TRANSF. SECTOR ELECTRICO VIGENCIA $2,881,882.00 / GI132320232020112304232020082.3.2.02.01.003 Otros bienes transportables (excepto productos metálicos, maquinaria y equipo) FUENTE 13001: TRANSF. SECTOR ELECTRICO VIGENCIA $12,048.00 / GI132320232020112304232020082.3.2.02.01.003 Otros bienes transportables (excepto productos metálicos, maquinaria y equipo) FUENTE 13001: TRANSF. SECTOR ELECTRICO VIGENCIA $481,920.00 / GI132320232020112304232020082.3.2.02.01.003 Otros bienes transportables (excepto productos metálicos, maquinaria y equipo) FUENTE 13001: TRANSF. SECTOR ELECTRICO VIGENCIA $5,570,192.00 / GI132320232020112304232020082.3.2.02.01.003 Otros bienes transportables (excepto productos metálicos, maquinaria y equipo) FUENTE 13001: TRANSF. SECTOR ELECTRICO VIGENCIA $1,154,600.00 / GI132320232020112304232020082.3.2.02.01.003 Otros bienes transportables (excepto productos metálicos, maquinaria y equipo) FUENTE 13001: TRANSF. SECTOR ELECTRICO VIGENCIA $217,065.00 / GI132320232020112304232020082.3.2.02.01.003 Otros bienes transportables (excepto productos metálicos, maquinaria y equipo) FUENTE 13001: TRANSF. SECTOR ELECTRICO VIGENCIA $50,602.00 / GI132320232020112304232020082.3.2.02.01.003 Otros bienes transportables (excepto productos metálicos, maquinaria y equipo) FUENTE 13001: TRANSF. SECTOR ELECTRICO VIGENCIA $2,761,803.00 / GI132320232020112304232020082.3.2.02.01.003 Otros bienes transportables (excepto productos metálicos, maquinaria y equipo) FUENTE 13001: TRANSF. SECTOR ELECTRICO VIGENCIA $248,490.00 / GI132320232020112304232020082.3.2.02.01.003 Otros bienes transportables (excepto productos metálicos, maquinaria y equipo) FUENTE 13001: TRANSF. SECTOR ELECTRICO VIGENCIA $471,077.00 / GI132320232020112304232020082.3.2.02.01.003 Otros bienes transportables (excepto productos metálicos, maquinaria y equipo) FUENTE 13001: TRANSF. SECTOR ELECTRICO VIGENCIA $886,733.00 / GI132320232020112304232020082.3.2.02.01.003 Otros bienes transportables (excepto productos metálicos, maquinaria y equipo) FUENTE 13001: TRANSF. SECTOR ELECTRICO VIGENCIA $1,445,760.00 / GI132320332030113606832030472.3.2.02.01.003 Otros bienes transportables (excepto productos metálicos, maquinaria y equipo) FUENTE 13001: TRANSF. SECTOR ELECTRICO VIGENCIA $2,129,484.00 / GI132320332030113606832030472.3.2.02.01.004 Productos metálicos y paquetes de software FUENTE 13001: TRANSF. SECTOR ELECTRICO VIGENCIA $58,192.00 / GI132320332030113606832030472.3.2.02.01.004 Productos metálicos y paquetes de software FUENTE: TRANSF. SECTOR ELECTRICO VIGENCIA $68,114.00  // Cuenta Rentar 250-390-11504-9 Encargo Fiduciario #052 -07 Fiduciaria Popular $334.280.531.-</t>
  </si>
  <si>
    <t>17/08/2023 // 22/08/2023</t>
  </si>
  <si>
    <t>2023001514 // 2023000032</t>
  </si>
  <si>
    <t>https://www.colombiacompra.gov.co/tienda-virtual-del-estado-colombiano/ordenes-compra/115731</t>
  </si>
  <si>
    <t>CD-341-CAM-2023</t>
  </si>
  <si>
    <t>0406</t>
  </si>
  <si>
    <t>CONTRATO DE PRESTACIÓN DE SERVICIOS PROFESIONALES PARA BRINDAR ASESORÍA Y APOYO A LOS FUNCIONARIOS ENCARGADOS DE LA IMPLEMENTACIÓN Y SEGUIMIENTO DE LOS INSTRUMENTOS DE PLANIFICACIÓN (PMAM) APROBADOS POR LA CORPORACIÓN AUTÓNOMA REGIONAL DEL ALTO MAGDALENA CAM, EN ESPECIAL EN EL PLAN DE MANEJO DE LA MICROCUENCA QUEBRADA YAGUILGA EN EL MUNICIPIO DE EL PITAL, DEPARTAMENTO DEL HUILA VIGENCIA 2023.</t>
  </si>
  <si>
    <t>5 M SIN EXCEDER 31/12/2023</t>
  </si>
  <si>
    <t>JULIETH VANESSA PERDOMO CERON</t>
  </si>
  <si>
    <t>Calle 1B N° 13 – 38 Gigante – Huila</t>
  </si>
  <si>
    <t>GI132320332030113606832030472.3.2.02.02.008 Servicios prestados a las empresas y servicios de producción FUENTE 13001: TRANSF. SECTOR ELECTRICO VIGENCIA $25,100,000.00</t>
  </si>
  <si>
    <t>https://community.secop.gov.co/Public/Tendering/OpportunityDetail/Index?noticeUID=CO1.NTC.4950351&amp;isFromPublicArea=True&amp;isModal=False</t>
  </si>
  <si>
    <t>CD-342-CAM-2023</t>
  </si>
  <si>
    <t>COMPRAVENTA DE MATERIAL DIDÁCTICO LIBROS DENOMINADOS HUILA BIODIVERSO, EN EL MARCO DEL CONVENIO INTERADMINISTRATIVO No.61 DE 2023 DENOMINADO: “INCORPORACIÓN DE PROCESOS DE EDUCACIÓN AMBIENTAL EN 37 MUNICIPIOS Y SUS ESPACIOS ESCOLARES OFICIALES DE BÁSICA PRIMARIA, A TRAVÉS DE ESTRATEGIAS PEDAGÓGICAS Y DIDÁCTICAS EN EL DEPARTAMENTO DEL HUILA Y EL PROYECTO CON BPIN: 2023413960003- DESARROLLO DE CAMPAÑAS EN GESTIÓN DE LA INFORMACIÓN Y EL CONOCIMIENTO AMBIENTAL EN EL MUNICIPIO DE LA PLATA.</t>
  </si>
  <si>
    <t>2 M SIN EXCEDER 30/12/2023</t>
  </si>
  <si>
    <t>PRESS EDITORIAL S.A.S. / R.L. PATRICIA GUZMAN TOVAR</t>
  </si>
  <si>
    <t>900977704-4</t>
  </si>
  <si>
    <t>CARRERA 3 NO. 11-28 PISO 2 - El centro / Neiva (H)</t>
  </si>
  <si>
    <t>2023001021 // 2023001020 // 1523</t>
  </si>
  <si>
    <t>RGI3200IA3206090202341396000332080062.3.2.02.01.003 Otros bienes transportables (excepto productos metálicos, maquinaria y equipo) FUENTE: 00IA ASIGNACIÓN PARA LA INVERSIÓN LOCAL - AMBIENTE Y DESARROLLO SOSTENIBLE $325,497,510.00 // GI132320832080115509932080062.3.2.02.01.003 Otros bienes transportables (excepto productos metálicos, maquinaria y equipo) FUENTE: 14001 CONVENIOS $1,700,171,460.00 //  01-323100 CORPORACION AUTONOMA REGIONAL DEL ALTO MAGDALENA CAM 00IA-3206-0900-2023-41396-0003 DESARROLLO DE CAMPAÑAS EN GESTIÓN DE LA INFORMACIÓN Y EL CONOCIMIENTO AMBIENTAL EN EL MUNICIPIO DE LA PLATA FUENTE: Nación IA41396 CSF $325.497.510,00.-</t>
  </si>
  <si>
    <t>2023-09-07 // 2023-09-08 // 2023-09-08</t>
  </si>
  <si>
    <t>2023001505 // 823</t>
  </si>
  <si>
    <t>2023-09-21 // 2023-09-21</t>
  </si>
  <si>
    <t>https://community.secop.gov.co/Public/Tendering/OpportunityDetail/Index?noticeUID=CO1.NTC.4971445&amp;isFromPublicArea=True&amp;isModal=False</t>
  </si>
  <si>
    <t>CD-343-CAM-2023</t>
  </si>
  <si>
    <t>CONTRATO DE PRESTACIÓN DE SERVICIOS PROFESIONALES PARA BRINDAR ASISTENCIA TÉCNICA PARA EL DESARROLLO DEL COMPONENTE DE RESTAURACIÓN ACTIVA, EN EL MARCO DEL PROYECTO “FORTALECIMIENTO DE LOS ECOSISTEMAS ESTRATÉGICOS EN EL MACIZO COLOMBIANO DEL DEPARTAMENTO DEL HUILA.”, SEGÚN CONVENIO 062 DE 2023 SUSCRITO ENTRE LA CAM Y LA GOBERNACIÓN DEL HUILA</t>
  </si>
  <si>
    <t>3 M - 15 D SIN EXCEDER 30/12/2023</t>
  </si>
  <si>
    <t>DANIELA VARGAS ZUÑIGA</t>
  </si>
  <si>
    <t>Calle 4 No 10-43 Iquira (Huila)</t>
  </si>
  <si>
    <t>GI132320232020111803532020082.3.2.02.02.008 Servicios prestados a las empresas y servicios de producción FUENTE 11002: PREDIAL VIGENCIA MPIOS $52,208.00 // GI132320232020111803532020082.3.2.02.02.008 Servicios prestados a las empresas y servicios de producción FUENTE 14001: CONVENIOS $13,052,000.00</t>
  </si>
  <si>
    <t>https://community.secop.gov.co/Public/Tendering/OpportunityDetail/Index?noticeUID=CO1.NTC.4976213&amp;isFromPublicArea=True&amp;isModal=False</t>
  </si>
  <si>
    <t>CM-008-CAM-2023</t>
  </si>
  <si>
    <t>REALIZAR EL ANÁLISIS ESPECIALIZADO DE LABORATORIO PARA LOS MUESTREOS Y/O CONTRAMUESTREOS EN PUNTOS DE MONITOREO DEL ESTADO DEL AGUA ESTABLECIDOS EN LOS PLANES DE ORDENAMIENTO DEL RECURSO HÍDRICO Y DEMÁS PUNTOS DEFINIDOS POR LA CORPORACIÓN AUTÓNOMA REGIONAL DEL ALTO MAGDALENA - CAM, COMO APOYO AL EJERCICIO DE AUTORIDAD AMBIENTAL EN EL MARCO DE LA POLÍTICA NACIONAL PARA LA GESTIÓN INTEGRAL DEL RECURSO HÍDRICO (PNGIRH).</t>
  </si>
  <si>
    <t>CONSULTORIA E INGENIERIA INTEGRAL S.A.S - CONINTEGRAL S.A.S</t>
  </si>
  <si>
    <t>900179755-6</t>
  </si>
  <si>
    <t>CALLE 34 B 81 A 98, MEDELLIN, ANTIOQUIA</t>
  </si>
  <si>
    <t>2023000551 //  CERTIFICADO DIRECTOR GENERAL -ENCARGO FIDUCIARIO CAM – PLAN DE ORDENAMIENTO Y MANEJO DE LA CUENCA HIDROGRAFICA DEL RÍO LAS CEIBAS EN EL MUNICIPIO DE NEIVA – FIDUCIARIA POPULAR S.A, cuenta con recursos disponibles por valor de $80.320.000 M/CTE, incluido 4 X mil, fuente TSE.</t>
  </si>
  <si>
    <t>GI132320332030113606832030472.3.2.02.02.008 Servicios prestados a las empresas y servicios de producción FUENTE 15002: TUA VIGENCIA $261,040,000.00 // GI132320332030214207532030452.3.2.02.02.008 Servicios prestados a las empresas y servicios de producción FUENTE 13001: TRANSF. SECTOR ELECTRICO VIGENCIA $104,371,070.00 // GI132320332030214207532030452.3.2.02.02.008 Servicios prestados a las empresas y servicios de producción FUENTE 15002: TUA VIGENCIA $16,787,341.00 // GI132320332030214207532030452.3.2.02.02.008 Servicios prestados a las empresas y servicios de producción FUENTE 18001: TUA CARTERA $8,110,625.00 // Cuenta Rentar 250-390-11504-9 Encargo Fiduciario #052 -07 Fiduciaria Popular $80.320.000.00</t>
  </si>
  <si>
    <t>2023001526 // 2023000033</t>
  </si>
  <si>
    <t>2024/06/01</t>
  </si>
  <si>
    <t>https://community.secop.gov.co/Public/Tendering/OpportunityDetail/Index?noticeUID=CO1.NTC.4828416&amp;isFromPublicArea=True&amp;isModal=False</t>
  </si>
  <si>
    <t>CD-346-CAM-2023</t>
  </si>
  <si>
    <t>CONTRATO DE PRESTACIÓN DE SERVICIOS PROFESIONALES PARA EL ACOMPAÑAMIENTO COMUNITARIO, FOMENTO Y SEGUIMIENTO DE SISTEMAS PRODUCTIVOS SOSTENIBLES FINANCIADOS POR LA CORPORACION AUTONOMA REGIONAL DEL ALTO MAGDALENA – CAM EN LA ZONA CENTRO – OCCIDENTE DEL DEPARTAMENTO, IMPLEMENTADOS AL INTERIOR DE LAS AREAS PROTEGIDAS REGIONALES, RESERVAS NATURALES DE LA SOCIEDAD CIVIL Y ECOSISTEMAS ESTRATEGICOS (HUMEDALES Y BOSQUE SECO TROPICAL), Y EN SUS ZONAS DE AMORTIGUACIÓN.</t>
  </si>
  <si>
    <t>JUAN SEBASTIAN RINCON CORTES</t>
  </si>
  <si>
    <t>CL 8 1 B 38- Neiva Huila</t>
  </si>
  <si>
    <t>GI132320232020111703332020182.3.2.02.02.008 Servicios prestados a las empresas y servicios de producción FUENTE 13001: TRANSF. SECTOR ELECTRICO VIGENCIA $ 3,500,000.00 // GI132320232020112304132020082.3.2.02.02.008 Servicios prestados a las empresas y servicios de producción FUENTE 13001: TRANSF. SECTOR ELECTRICO VIGENCIA $ 11,570,000.00 // GI132320232020112404332020052.3.2.02.02.008 Servicios prestados a las empresas y servicios de producción FUENTE 13001: TRANSF. SECTOR ELECTRICO VIGENCIA $2,500,000.00.-</t>
  </si>
  <si>
    <t>CD-344-CAM-2023</t>
  </si>
  <si>
    <t>ALQUILER</t>
  </si>
  <si>
    <t>ALQUILER DEL ESPACIO PARA PARTICIPAR EN LA VERSIÓN NO. 3 DE LA FERIA INTERNACIONAL DE CAFÉ, CACAO Y AGROTURISMO – HUILA 2023” A REALIZARSE EN EL RECINTO FERIAL LA VORÁGINE Y EL CENTRO DE CONVENCIONES JOSÉ EUSTASIO RIVERA DE LA CIUDAD DE NEIVA; PERMITIENDO ASÍ EL USO DE UN ESPACIO EN LA FERIA PARA LA DIVULGACIÓN Y PROMOCIÓN DE LAS EMPRESAS VINCULADAS AL PROYECTO DE NEGOCIOS VERDES DE LA CAM.</t>
  </si>
  <si>
    <t>4 D DEL 28 AL 30 SEPT-2023</t>
  </si>
  <si>
    <t>FOMCULTURA FONDO MIXTO DE CULTURA Y TURISMO DEL HUILA</t>
  </si>
  <si>
    <t>800236777-1</t>
  </si>
  <si>
    <t>Carrera 5 No 21-81 P 1 ED. Centro Cultural José Eustacio Rivera Neiva - Huila</t>
  </si>
  <si>
    <t>GI132320132010210301132010032.3.2.02.02.007 Servicios financieros y servicios conexos, servicios inmobiliarios y servicios de leasing FUENTE: 11001 PREDIAL VIGENCIA NEIVA $16,852,140.00</t>
  </si>
  <si>
    <t xml:space="preserve">https://community.secop.gov.co/Public/Tendering/OpportunityDetail/Index?noticeUID=CO1.NTC.4994692&amp;isFromPublicArea=True&amp;isModal=False
</t>
  </si>
  <si>
    <t>CD-345-CAM-2023</t>
  </si>
  <si>
    <t>CONTRATO DE PRESTACIÓN DE SERVICIOS PROFESIONALES PARA BRINDAR ASISTENCIA TÉCNICA PARA EL DESARROLLO DEL COMPONENTE DE RESTAURACIÓN PASIVA, EN EL MARCO DEL PROYECTO “FORTALECIMIENTO DE LOS ECOSISTEMAS ESTRATÉGICOS EN EL MACIZO COLOMBIANO DEL DEPARTAMENTO DEL HUILA.”, SEGÚN CONVENIO 062 DE 2023 SUSCRITO ENTRE LA CAM Y LA GOBERNACIÓN DEL HUILA</t>
  </si>
  <si>
    <t>JEFFERSSON RAMOS DELGADO</t>
  </si>
  <si>
    <t>CL 9 10 29- Pitalito Huila.</t>
  </si>
  <si>
    <t>GI132320232020111803532020082.3.2.02.02.008 Servicios prestados a las empresas y servicios de producción FUENTE 11002: PREDIAL VIGENCIA MPIOS $52,208.00 //GI132320232020111803532020082.3.2.02.02.008 Servicios prestados a las empresas y servicios de producción FUENTE 14001: CONVENIOS $13,052,000.00</t>
  </si>
  <si>
    <t>https://community.secop.gov.co/Public/Tendering/OpportunityDetail/Index?noticeUID=CO1.NTC.4999556&amp;isFromPublicArea=True&amp;isModal=False</t>
  </si>
  <si>
    <t>MC-71-CAM-2023</t>
  </si>
  <si>
    <t>CONTRATO DE PRESTACIÓN DE SERVICIOS A LA CORPORACIÓN AUTÓNOMA REGIONAL DEL ALTO MAGDALENA (CAM) COMO GESTOR TRES DE TURISMO, PARA LA EJECUCIÓN DEL PLAN DE MANEJO AMBIENTAL DEL ÁREA PROTEGIDA REGIONAL “DISTRITO REGIONAL DE MANEJO INTEGRADO – DRMI LA TATACOA, CONTRIBUYENDO AL DESARROLLO SOSTENIBLE Y ADECUADO DEL TURISMO EN LOS ESCENARIOS TURÍSTICOS IDENTIFICADOS CON MAYOR AFLUENCIA DE VISITANTES</t>
  </si>
  <si>
    <t>ANGIE VANESSA VANEGAS ALBARRÁN</t>
  </si>
  <si>
    <t>Calle 5 No. 1-51 Villavieja Huila</t>
  </si>
  <si>
    <t>GI32320232020112304132020082.3.2.02.02.008 SERVICIOS PRESTADOS A LAS EMPRESAS Y SERVICIOS DE PRODUCCION FUENTE:13001 TRANSF. SECTOR ELECTRICO VIGENCIA $13.235.797.00</t>
  </si>
  <si>
    <t>https://community.secop.gov.co/Public/Tendering/OpportunityDetail/Index?noticeUID=CO1.NTC.4969399&amp;isFromPublicArea=True&amp;isModal=False</t>
  </si>
  <si>
    <t>CM-11-CAM-2023</t>
  </si>
  <si>
    <t>EJERCER LA INTERVENTORÍA TÉCNICA, ADMINISTRATIVA, FINANCIERA, CONTABLE, AMBIENTAL Y JURÍDICA AL CONTRATO DE OBRA DERIVADO DEL PROCESO DE LICITACIÓN PÚBLICA CUYO OBJETO ES REALIZAR A TODO COSTO LA CONSTRUCCIÓN DE HORNILLAS DOMÉSTICAS ECOEFICIENTES COMO ESTRATEGIA DE ADAPTACIÓN Y MITIGACIÓN FRENTE AL CAMBIO CLIMÁTICO, ASÍ COMO TAMBIÉN LA CONSERVACIÓN DE ÁREAS DE INTERÉS ECOSISTÉMICO EN EL MARCO DEL PROYECTO “INSTALACIÓN DE ESTUFAS EFICIENTES FIJAS PARA FAMILIAS DE LA ZONA RURAL DEL DEPARTAMENTO DEL HUILA código BPIN 2023004410072.</t>
  </si>
  <si>
    <t>EMC2 INGENIERIA S.A.S. / R.L. LUIS GERMAN SILVA VALDERRAMA</t>
  </si>
  <si>
    <t xml:space="preserve"> 900907275-7</t>
  </si>
  <si>
    <t>2023000828 // 2023000967 // SGR 1323</t>
  </si>
  <si>
    <t>GI132320632060115409632060032.3.2.02.02.008 Servicios prestados a las empresas y servicios de producción FUENTE 11001: PREDIAL VIGENCIA NEIVA $102,911,335.00 // RGI3200RG32060900202341007232060032.3.2.02.02.008 Servicios prestados a las empresas y servicios de producción FUENTE 00RG: ASIGNACIÓN PARA LA INVERSIÓN REGIONAL - REGIONES $347,823,510.00 // 00AR-3206-0900-2023-00441-0072 INSTALACIÓN DE ESTUFAS EFICIENTES FIJAS PARA FAMILIAS DE LA ZONA RURAL DEL DEPARTAMENTO DEL HUILA FUENTE: NACION AR41000 CSF$347.823.510,00.-</t>
  </si>
  <si>
    <t>28/06/2023 // 28/08/2023 // 28/08/2023</t>
  </si>
  <si>
    <t>2023001599 // 2023001600 // 1223</t>
  </si>
  <si>
    <t>https://community.secop.gov.co/Public/Tendering/OpportunityDetail/Index?noticeUID=CO1.NTC.4974643&amp;isFromPublicArea=True&amp;isModal=False</t>
  </si>
  <si>
    <t>MC-073-CAM-2023</t>
  </si>
  <si>
    <t>SUMINISTRO DE CONSUMIBLES DE IMPRESIÓN PARA LA CORPORACION AUTONOMA REGIONAL DEL ALTO MAGDALENA-CAM.</t>
  </si>
  <si>
    <t>1 M SIN EXCEDER 30/12/2023</t>
  </si>
  <si>
    <t>PROSUTEC S.A.S. / R.L. MARIO ALBERTO CARRASCO ZAPATA,</t>
  </si>
  <si>
    <t>900293507-3</t>
  </si>
  <si>
    <t>CALLE 26 SUR # 43 A 41 Antioquia - Antioquia</t>
  </si>
  <si>
    <t>GA2.1.2.02.01.003 Otros bienes transportables (excepto productos metálicos, maquinaria y equipo) FUENTE 11001: PREDIAL VIGENCIA NEIVA $28,424,376.00 // GA2.1.2.02.01.003 Otros bienes transportables (excepto productos metálicos, maquinaria y equipo) FUENTE:11002: PREDIAL VIGENCIA MPIOS $1,695,624.00</t>
  </si>
  <si>
    <t>https://community.secop.gov.co/Public/Tendering/OpportunityDetail/Index?noticeUID=CO1.NTC.4976946&amp;isFromPublicArea=True&amp;isModal=False</t>
  </si>
  <si>
    <t>LP-006-CAM-2023</t>
  </si>
  <si>
    <t>0416</t>
  </si>
  <si>
    <t>ADELANTAR PROCESOS DE MANTENIMIENTO DE ACTIVIDADES DE RESTAURACIÓN ACTIVA Y PASIVA PARA CONSOLIDAR LAS ÁREAS DE RECARGA HÍDRICA EN LA ZONA DE RESERVA FORESTAL DEL RÍO LAS CEIBAS Y CUENCAS ABASTECEDORAS DE ACUEDUCTOS MUNICIPALES DEL DEPARTAMENTO DEL HUILA</t>
  </si>
  <si>
    <t>UNION TEMPORAL REFOCEIBAS / R.L. DIEGO EDISON FAJARDO PERILLA</t>
  </si>
  <si>
    <t>901758159-4</t>
  </si>
  <si>
    <t>Carrera 17 # 173 – 52 barrio Alameda Bogotá D.C.</t>
  </si>
  <si>
    <t>2023000749 // CERTIFICADO ENCARGO FIDUCIARIO CAM – PLAN DE ORDENAMIENTO Y MANEJO DE LA CUENCA HIDROGRÁFICA DEL RÍO LAS CEIBAS EN EL MUNICIPIO DE NEIVA – FIDUCIARIA POPULAR S.A, fuente TSE. $508.754.643 M/CTE, incluido 4 X mil .-</t>
  </si>
  <si>
    <t>GI132320232020313306432020062.3.2.02.02.009 Servicios para la comunidad, sociales y personales FUENTE 11002: PREDIAL VIGENCIA MPIOS $82,996,456.00 / GI132320232020313306432020062.3.2.02.02.009 Servicios para la comunidad, sociales y personales FUENTE15003: TASAS APROV. FORESTAL $114,185,310.00 / GI132320332030113606832030472.3.2.02.02.009 Servicios para la comunidad, sociales y personales FUENTE 15002: TUA VIGENCIA $151,146,667.00 // Cuenta Rentar 250-390-11504-9 Encargo Fiduciario #052 -07 Fiduciaria Popular $497.981.481.00</t>
  </si>
  <si>
    <t>13/06/2023 // 19/05/2023</t>
  </si>
  <si>
    <t>2023001591 // 2023000034</t>
  </si>
  <si>
    <t>https://community.secop.gov.co/Public/Tendering/OpportunityDetail/Index?noticeUID=CO1.NTC.4799461&amp;isFromPublicArea=True&amp;isModal=False</t>
  </si>
  <si>
    <t>SA-003-CAM-2023</t>
  </si>
  <si>
    <t>CONSTRUCCIÓN DE SENDEROS PARA LA INTERPRETACIÓN AMBIENTAL EN LAS SEDES DE LA TERRITORIAL CENTRO Y SUR DEL DEPARTAMENTO DEL HUILA.</t>
  </si>
  <si>
    <t>ESTRATEGIA &amp; DEFENSA S.A.S. / r.l. DIEGO FERNANDO MEDINA GUERRERO</t>
  </si>
  <si>
    <t>900327235-3</t>
  </si>
  <si>
    <t>CRA 5 # 10-49 OFC 301 CC PLAZA REAL</t>
  </si>
  <si>
    <t xml:space="preserve">2023000762 // 923 </t>
  </si>
  <si>
    <t xml:space="preserve">RGI3900TI39041000202100010042532080062.3.2.01.01.001.03.19 Otras obras de ingeniería civil FUENTE 00TI: CIENCIA TECNOLOGIA E INNOVACION $1,406,632,802.00 // </t>
  </si>
  <si>
    <t>2023001589 // 923</t>
  </si>
  <si>
    <t>https://community.secop.gov.co/Public/Tendering/OpportunityDetail/Index?noticeUID=CO1.NTC.4958081&amp;isFromPublicArea=True&amp;isModal=False</t>
  </si>
  <si>
    <t>LP-08-CAM-2023</t>
  </si>
  <si>
    <t>REALIZAR A TODO COSTO LA CONSTRUCCIÓN DE HORNILLAS DOMÉSTICAS ECOEFICIENTES COMO ESTRATEGIA DE ADAPTACIÓN Y MITIGACIÓN FRENTE AL CAMBIO CLIMÁTICO, ASÍ COMO TAMBIÉN LA CONSERVACIÓN DE ÁREAS DE INTERÉS ECOSISTEMICO EN EL MARCO DEL PROYECTO INSTALACION DE ESTUFAS EFICIENTES FIJAS PARA FAMILIAS DE LA ZONA RURAL DEL DEPARTAMENTO DEL HUILA código BPIN 2023004410072</t>
  </si>
  <si>
    <t>CONSORCIO HORNILLAS 2023 / R.L.ALFREDO HERNANDEZ ESPITIA</t>
  </si>
  <si>
    <t>901759999-9</t>
  </si>
  <si>
    <t>CR 1 B W 64 43 - NEIVA (H)</t>
  </si>
  <si>
    <t>1223 //  2023000884 // 2023000929</t>
  </si>
  <si>
    <t>00AR-3206-0900-2023-00441-0072 INSTALACIÓN DE ESTUFAS EFICIENTES FIJAS PARA FAMILIAS DE LA ZONA RURAL DEL DEPARTAMENTO DEL HUILA Nación - AR41000 -CSF $2.802.525.861,00 // RGI3200RG32060900202341007232060032.3.2.01.01.003.01.04 Otros muebles N.C.P. FUENTE 00RG: ASIGNACIÓN PARA LA INVERSIÓN REGIONAL - REGIONES $2,802,525,861.00 // GI132320632060115409632060032.3.2.01.01.003.01.04 Hornos y quemadores para alimentación de hogares y sus partes y piezas FUENTE 11001: PREDIAL VIGENCIA NEIVA $772,444,234.00 / GI132320632060115409632060032.3.2.01.01.003.01.04 Hornos y quemadores para alimentación de hogares y sus partes y piezas FUENTE 13001: TRANSF. SECTOR ELECTRICO VIGENCIA $306,390,745.00.-</t>
  </si>
  <si>
    <t>25/07/2023 // 25/07/2023 // 10/08/2023</t>
  </si>
  <si>
    <t>1323 // 2023001624 // 2023001625</t>
  </si>
  <si>
    <t>https://community.secop.gov.co/Public/Tendering/OpportunityDetail/Index?noticeUID=CO1.NTC.4907454&amp;isFromPublicArea=True&amp;isModal=False</t>
  </si>
  <si>
    <t>RENOVACIÓN SOFTWARE POR SERVICIO COMO HERRAMIENTA TECNOLÓGICA QUE PERMITA LA INTEGRACIÓN, SEGUIMIENTO, MEJORA CONTINUA Y OPTIMIZACIÓN DEL SISTEMA INTEGRADO DE GESTIÓN CON SUS RESPECTIVOS INDICADORES Y PLANES, ASÍ COMO PARA ADMINISTRACIÓN DEL RIESGO DE LA CORPORACIÓN AUTÓNOMA REGIONAL DEL ALTO MAGDALENA CAM A TRAVÉS DEL INSTRUMENTO DE AGREGACIÓN POR DEMANDA CCE-139-IAD-2020</t>
  </si>
  <si>
    <t>HASTA EL 23/05/2024</t>
  </si>
  <si>
    <t>PENSEMOS SA</t>
  </si>
  <si>
    <t>804002893-6</t>
  </si>
  <si>
    <t>Calle 26 No. 92 – 32 WeWork Portal el Dorado Bogota D.C.</t>
  </si>
  <si>
    <t>GI132329932990115710632990602.3.2.02.02.008 Servicios prestados a las empresas y servicios de producción FUENTE 11001: PREDIAL VIGENCIA NEIVA $12,212,300.00 /GI132329932990115710632990602.3.2.02.02.008 Servicios prestados a las empresas y servicios de producción FUENTE 12001: OTROS PROPIOS EVALUACION LICENCIAS $4,102,700.00.-</t>
  </si>
  <si>
    <t>https://www.colombiacompra.gov.co/tienda-virtual-del-estado-colombiano/ordenes-compra/117310</t>
  </si>
  <si>
    <t>SOFTWARE COMO SERVICIO (SAAS) BPM.GOV (VENTANILLA ÚNICA, PQRS, GESTIÓN DOCUMENTAL), PARA LA TRANSFORMACIÓN DIGITAL DE LA CORPORACIÓN AUTÓNOMA REGIONAL DEL ALTO MAGDALENA – CAM.</t>
  </si>
  <si>
    <t>8 M - 23 D HASTA EL 13/06/2024</t>
  </si>
  <si>
    <t xml:space="preserve">SOLUCIONES EN INGENIERIA Y SOFTWARE S.AS. -INTEGRASOFT SAS /R.L. </t>
  </si>
  <si>
    <t>900332071-2</t>
  </si>
  <si>
    <t>CALLE 11 # 5 -78 OFICINA 201 Neiva, Huila</t>
  </si>
  <si>
    <t>GI132329932990116011032990522.3.2.01.01.005.02.03.01.01 Paquetes de software FUENTE 11001: PREDIAL VIGENCIA NEIVA $57,999,312.00 / GI132329932990116011032990522.3.2.01.01.005.02.03.01.01 Paquetes de software FUENTE 12001: OTROS PROPIOS EVALUACION LICENCIAS $4,796,318.00 / GI132329932990116011032990522.3.2.01.01.005.02.03.01.01 Paquetes de software FUENTE 12002: OTROS R. PROPIOS SEGUM. LICENCIAS $978,847.00.-</t>
  </si>
  <si>
    <t>https://www.colombiacompra.gov.co/tienda-virtual-del-estado-colombiano/ordenes-compra/117396</t>
  </si>
  <si>
    <t>SA-SI-10-CAM-2023</t>
  </si>
  <si>
    <t>ADQUISICIÓN DE EQUIPOS Y ELEMENTOS REQUERIDOS PARA LA IMPLEMENTACIÓN DE PROYECTOS RELACIONADOS CON EL MONITOREO DE LA BIODIVERSIDAD, EDUCACIÓN AMBIENTAL, PMAM QUEBRADA BARBILLAS Y CUENCA RÍO LAS CEIBAS DE LA CORPORACIÓN AUTÓNOMA REGIONAL DEL ALTO MAGDALENA - CAM</t>
  </si>
  <si>
    <t>2 M SIN SUPERAR 31/12/2023</t>
  </si>
  <si>
    <t>NANCY GUEVARA TOLEDO</t>
  </si>
  <si>
    <t>Calle 5 Sur No. 10 – 11 NEIVA</t>
  </si>
  <si>
    <t>DISPONIBILIDAD REGALIAS No.1023 //2023000771 // 2023000772 // CERTIFICADO ENCARGO FIDUCIARIO CAM - PLAN DE ORDENAMIENTO Y MANEJO DE LA CUENCA HIDROGRAFICA DEL RIO LAS CEIBAS EN EL MUNICIPIO DE NEIVA - FIDUCIARIA POPULAR S.A.</t>
  </si>
  <si>
    <t xml:space="preserve">GA2.1.2.02.01.004 Productos metálicos y paquetes de software FUENTE 11001: PREDIAL VIGENCIA NEIVA $10,723,624.00 / GI132320332030113606832030472.3.2.02.01.002 Productos alimenticios, bebidas y tabaco; textiles, prendas de vestir y productos de cuero FUENTE 20002: RENDIMIENTOS FINANCIEROS TSE $ 843,358.00 / GI132320332030113606832030472.3.2.02.01.002 Otros bienes transportables (excepto productos metálicos, maquinaria y equipo) FUENTE 20002: RENDIMIENTOS FINANCIEROS TSE $180,720.00 / GI132320332030113606832030472.3.2.02.01.002 Otros bienes transportables (excepto productos metálicos, maquinaria y equipo) FUENTE 20002: RENDIMIENTOS FINANCIEROS TSE $187,688.00 / GI132320332030113606832030472.3.2.02.01.002 Otros bienes transportables (excepto productos metálicos, maquinaria y equipo) FUENTE 20002: RENDIMIENTOS FINANCIEROS TSE $148,150.00 / GI132320332030113606832030472.3.2.02.01.002 Otros bienes transportables (excepto productos metálicos, maquinaria y equipo) FUENTE 20002: RENDIMIENTOS FINANCIEROS TSE $1,306.00 / GI132320332030113606832030472.3.2.02.01.002 Otros bienes transportables (excepto productos metálicos, maquinaria y equipo) FUENTE 20002: RENDIMIENTOS FINANCIEROS TSE $76,264.00 / GI132320332030113606832030472.3.2.02.01.002 Otros bienes transportables (excepto productos metálicos, maquinaria y equipo) FUENTE 20002: RENDIMIENTOS FINANCIEROS TSE $610,400.00 / GI132320332030113606832030472.3.2.02.01.004 Productos metálicos y paquetes de software FUENTE 13001: TRANSF. SECTOR ELECTRICO VIGENCIA $1,361,223.00 / GI132320332030113606832030472.3.2.02.01.004 Productos metálicos y paquetes de software FUENTE 13001: TRANSF. SECTOR ELECTRICO VIGENCIA $121,484.00 / GI132320332030113606832030472.3.2.02.01.004 Productos metálicos y paquetes de software FUENTE 13001: TRANSF. SECTOR ELECTRICO VIGENCIA $56,222.00 / GI132320332030113606832030472.3.2.02.01.004 Productos metálicos y paquetes de software FUENTE 13001: TRANSF. SECTOR ELECTRICO VIGENCIA $2,430,262.00 / GI132320332030113606832030472.3.2.02.01.004 Productos metálicos y paquetes de software FUENTE 13001: TRANSF. SECTOR ELECTRICO VIGENCIA $2,918,628.00 / GI132320332030113606832030472.3.2.02.01.004 Productos metálicos y paquetes de software FUENTE 13001: TRANSF. SECTOR ELECTRICO VIGENCIA $1,208,314.00 / GI132320332030113606832030472.3.2.02.01.004 Productos metálicos y paquetes de software FUENTE 13001: TRANSF. SECTOR ELECTRICO VIGENCIA $240,558.00 / GI132320332030113606832030472.3.2.02.01.004 Productos metálicos y paquetes de software FUENTE 13001: TRANSF. SECTOR ELECTRICO VIGENCIA $4,477,740.00 / GI132320332030113606832030472.3.2.02.01.004 Productos metálicos y paquetes de software FUENTE 13001: TRANSF. SECTOR ELECTRICO VIGENCIA $67,870.00 / GI132320532050315109332050222.3.2.02.01.003 Otros bienes transportables (excepto productos metálicos, maquinaria y equipo) FUENTE 11002: PREDIAL VIGENCIA MPIOS $903,600.00 / GI132320532050315109332050222.3.2.02.01.004 Productos metálicos y paquetes de software FUENTE 11002: PREDIAL VIGENCIA MPIOS $560,231.00 / GI132320532050315109332050222.3.2.02.01.004 Productos metálicos y paquetes de software FUENTE 11002: PREDIAL VIGENCIA MPIOS $2,248,639.00 / GI132320532050315109332050222.3.2.02.01.004 Productos metálicos y paquetes de software FUENTE 11002: PREDIAL VIGENCIA MPIOS $11,726,620.00 /  GI132320532050315109332050222.3.2.02.01.004 Productos metálicos y paquetes de software FUENTE 11002: PREDIAL VIGENCIA MPIOS $2,416,628.00 /  $5,490,876.00GI132320832080115509932080062.3.2.02.01.003 Otros bienes transportables (excepto productos metálicos, maquinaria y equipo) FUENTE 11001: PREDIAL VIGENCIA NEIVA / GI132320832080115509932080062.3.2.02.01.004 Productos metálicos y paquetes de software FUENTE 11002: PREDIAL VIGENCIA MPIOS $69,631,640.00 / GI132320832080115509932080062.3.2.02.01.004 Productos metálicos y paquetes de software FUENTE 11001: PREDIAL VIGENCIA NEIVA $1,450,556.00 / GI132320832080115509932080062.3.2.02.01.004 Productos metálicos y paquetes de software FUENTE 11001: PREDIAL VIGENCIA NEIVA $386,741.00 / GI132320832080115509932080062.3.2.02.01.004 Productos metálicos y paquetes de software FUENTE 11001: PREDIAL VIGENCIA NEIVA $169,576.00 / GI132320832080115509932080062.3.2.02.01.004 Productos metálicos y paquetes de software FUENTE 11001: PREDIAL VIGENCIA NEIVA $351,300.00 / GI132320832080115509932080062.3.2.02.01.004 Productos metálicos y paquetes de software FUENTE 11001: PREDIAL VIGENCIA NEIVA $608,524.00 / GI132320832080115509932080062.3.2.02.01.004 Productos metálicos y paquetes de software FUENTE 11001: PREDIAL VIGENCIA NEIVA $27,690,722.00 / GI132320832080115509932080062.3.2.02.01.004 Productos metálicos y paquetes de software FUENTE 11001: PREDIAL VIGENCIA NEIVA $9,384,907.00 / GI132320832080115509932080062.3.2.02.01.004 Productos metálicos y paquetes de software FUENTE 11002: PREDIAL VIGENCIA MPIOS $1,305,200.00 / GI132320832080115509932080062.3.2.02.01.004 Productos metálicos y paquetes de software FUENTE 11002: PREDIAL VIGENCIA MPIOS $6,239,860.00 / GI132320832080115509932080062.3.2.02.01.004 Productos metálicos y paquetes de software FUENTE 11002: PREDIAL VIGENCIA MPIOS $1,557,286.00 // RGI3900TI39041000202100010042532080062.3.2.01.01.003.03.02 Maquinaria de informática y sus partes, piezas y accesorios FUENTE 00TI: CIENCIA TECNOLOGIA E INNOVACION $118,970,486.00 / Cuenta Rentar 250-390-11504-9 Encargo Fiduciario #052 -07 Fiduciaria Popular $497.981.481.00
</t>
  </si>
  <si>
    <t>16/06/2023- 16/06/2023 -05/06/2023</t>
  </si>
  <si>
    <t xml:space="preserve">2023000035 / 2023001601/ 2023001602/ 2023001603/ 2023001604/ REGALIAS No.1023 / REGALIAS No.1123 </t>
  </si>
  <si>
    <t>https://community.secop.gov.co/Public/Tendering/OpportunityDetail/Index?noticeUID=CO1.NTC.4957766&amp;isFromPublicArea=True&amp;isModal=False</t>
  </si>
  <si>
    <t>MC-075-CAM-2023</t>
  </si>
  <si>
    <t>0420</t>
  </si>
  <si>
    <t>CONTRATO DE PRESTACIÓN DE SERVICIOS COMO GESTOR LOCAL EN JURISDICCIÓN DEL ÁREA PROTEGIDA REGIONAL PARQUE NATURAL REGIONAL - PNR EL DORADO, ESPECIALMENTE EN LOS MUNICIPIOS DE LA ARGENTINA Y LA PLATA, PARA APOYAR LA EJECUCIÓN DE SU PLAN DE MANEJO AMBIENTAL A TRAVÉS DE LA PROMOCIÓN DE ACCIONES DE EDUCACIÓN AMBIENTAL, ACOMPAÑAMIENTO COMUNITARIO Y SEGUIMIENTO, EN SU INTERIOR Y EN SU ZONA DE AMORTIGUACIÓN</t>
  </si>
  <si>
    <t>3 M HASTA EL 30/12/2023</t>
  </si>
  <si>
    <t>KARENT DAYANA VALENCIA VIEDA</t>
  </si>
  <si>
    <t xml:space="preserve"> Garzón – Huila</t>
  </si>
  <si>
    <t>https://community.secop.gov.co/Public/Tendering/OpportunityDetail/Index?noticeUID=CO1.NTC.5002612&amp;isFromPublicArea=True&amp;isModal=False</t>
  </si>
  <si>
    <t>CD-347-CAM-2023</t>
  </si>
  <si>
    <t>APOYO A LA SUBDIRECCIÓN DE PLANEACIÓN Y ORDENAMIENTO TERRITORIAL, EN LA FORMULACIÓN DEL NUEVO PLAN DE GESTIÓN AMBIENTAL REGIONAL (PGAR) Y EN LA CONSOLIDACIÓN DE LOS DATOS PARA LOS REPORTES E INFORMES DENTRO DE LA DIMENSIÓN DE DIRECCIONAMIENTO ESTRATÉGICO DEL MODELO INTEGRADO DE PLANEACIÓN Y GESTIÓN – MIPG</t>
  </si>
  <si>
    <t>3 M SIN EXCEDER 31/12/2023</t>
  </si>
  <si>
    <t>LAURA ALEJANDRA GUTIERREZ ROJAS</t>
  </si>
  <si>
    <t xml:space="preserve"> Calle 14 No 1F-95 Neiva (Huila)</t>
  </si>
  <si>
    <t>GI132329932990115710532990602.3.2.02.02.008 Servicios prestados a las empresas y servicios de producción FUENTE 12002: OTROS R. PROPIOS SEGUM. LICENCIAS $21,084,000.00</t>
  </si>
  <si>
    <t>https://community.secop.gov.co/Public/Tendering/OpportunityDetail/Index?noticeUID=CO1.NTC.5048852&amp;isFromPublicArea=True&amp;isModal=False</t>
  </si>
  <si>
    <t>CD-348-CAM-2023</t>
  </si>
  <si>
    <t>PRESTAR SUS SERVICIOS PROFESIONALES A LA DIRECCION TERRITORIAL NORTE DE LA CORPORACIÓN AUTÓNOMA REGIONAL DEL ALTO MAGDALENA – CAM, EN EL DESARROLLO DE ACTIVIDADES DE ASISTENCIA TECNICA Y SEGUIMIENTOS DE LICENCIAS, PERMISOS E INFRACCIONES AMBIENTALES EN EL MARCO DEL EJERCICIO DE AUTORIDAD AMBIENTAL.</t>
  </si>
  <si>
    <t>3 M - 15 D SIN SUPERAR 30/12/2023</t>
  </si>
  <si>
    <t>JOHAN ANDRES PALACIOS REYES</t>
  </si>
  <si>
    <t>Calle 17B No 50C 82 Neiva (Huila)</t>
  </si>
  <si>
    <t>GI132320132010310701832010262.3.2.02.02.008 Servicios prestados a las empresas y servicios de producción FUENTE 13001: TRANSF. SECTOR ELECTRICO VIGENCIA $8,534,000.00 // GI132320332030214207632030452.3.2.02.02.008 Servicios prestados a las empresas y servicios de producción FUENTE 13001: TRANSF. SECTOR ELECTRICO VIGENCIA $3,413,600.00.-</t>
  </si>
  <si>
    <t>https://community.secop.gov.co/Public/Tendering/OpportunityDetail/Index?noticeUID=CO1.NTC.5062722&amp;isFromPublicArea=True&amp;isModal=False</t>
  </si>
  <si>
    <t>LP-007-CAM-2023</t>
  </si>
  <si>
    <t>0423</t>
  </si>
  <si>
    <t xml:space="preserve">ADELANTAR PROCESOS DE RESTAURACIÓN ACTIVA Y PASIVA PARA CONSOLIDAR LAS ÁREAS DE RECARGA HÍDRICA EN LA ZONA DE RESERVA FORESTAL DEL RÍO LAS CEIBAS, RESERVAS NATURALES DE LA SOCIEDAD CIVIL, BOSQUE SECO TROPICAL, HUMEDALES Y LA EJECUCIÓN DEL PROYECTO "FORTALECIMIENTO DE LOS ECOSISTEMAS ESTRATÉGICOS EN EL MACIZO COLOMBIANO DEL DEPARTAMENTO DEL HUILA </t>
  </si>
  <si>
    <t>SOFOR INGENIEROS S.A.S / R.L.GEMBER CARDOZO CRUZ</t>
  </si>
  <si>
    <t xml:space="preserve"> 800082101-9</t>
  </si>
  <si>
    <t>Sector C Casa 49 Vda Santa Teresa</t>
  </si>
  <si>
    <t xml:space="preserve">2023000456 // CERTIFIADO DIRECTOR ENCARGO FIDUCIARIO CAM – PLAN DE ORDENAMIENTO Y MANEJO DE LA CUENCA HIDROGRÁFICA DEL RÍO LAS CEIBAS EN EL MUNICIPIO DE NEIVA – FIDUCIARIA POPULAR S.A, con recursos disponibles por valor de $703.853.162 M/CTE, incluido 4 X mil, fuente TSE. </t>
  </si>
  <si>
    <t>GI132320232020111703432020182.3.2.01.01.001.03.19; FUENTE 18001; NOMBRE Otras obras de ingeniería civil FUENTE: TUA CARTERA; VALOR $36,112,379.00 / GI132320232020111803532020082.3.2.02.02.008; FUENTE 14001; NOMBRE Servicios prestados a las empresas y servicios de producción FUENTE: CONVENIOS; VALOR $593,234,558.00 / GI132320232020111803532020082.3.2.02.02.008, FUENTE 18001; NOMBRE Servicios prestados a las empresas y servicios de producción FUENTE: TUA CARTERA; VALOR $9,070,165.00 / GI132320232020111803532020082.3.2.02.02.008; FUENTE 18005; NOMBRE Servicios prestados a las empresas y servicios de producción FUENTE: PREDIAL CARTERA; VALOR $2,372,938.00 / GI132320232020112404432020052.3.2.01.01.001.03.19; FUENTE 15002; NOMBRE
Otras obras de ingeniería civil FUENTE: TUA VIGENCIA; VALOR $103,937,850.00 / GI132320232020112404432020052.3.2.01.01.001.03.19; FUENTE 18001; NOMBRE Otras obras de ingeniería civil FUENTE: TUA CARTERA; VALOR $83,355,845.00 // Cuenta Rentar 250-390-11504-9 Encargo Fiduciario #052 -07 Fiduciaria Popular $683.904.589.00</t>
  </si>
  <si>
    <t>2023001687 // 2023000036</t>
  </si>
  <si>
    <t>https://community.secop.gov.co/Public/Tendering/OpportunityDetail/Index?noticeUID=CO1.NTC.4932057&amp;isFromPublicArea=True&amp;isModal=False</t>
  </si>
  <si>
    <t xml:space="preserve"> SA-SI-16-CAM-2023</t>
  </si>
  <si>
    <t>SERVICIO DE OPERADOR LOGÍSTICO Y CATERING.</t>
  </si>
  <si>
    <t>DESDE EL ACTA DE INICIO HASTA 31/12/2023</t>
  </si>
  <si>
    <t>CARLOS MAURICIO HOYOS PUCCINY</t>
  </si>
  <si>
    <t>Carrera 9 No. 16 – 06 Chapinero Neiva Huila</t>
  </si>
  <si>
    <t>2023000821 // 2023001022 // 2023001023 // 1623</t>
  </si>
  <si>
    <t>GI132320832080115509932080062.3.2.02.02.008 Servicios prestados a las empresas y servicios de producción FUENTE 11001: PREDIAL VIGENCIA NEIVA $400,000.00 / GI132320832080115509932080062.3.2.02.02.008 Servicios prestados a las empresas y servicios de producción FUENTE 11002: PREDIAL VIGENCIA MPIOS $100,000,000.00 // RGI3200IA3206090202341396000332080062.3.2.02.02.008 Servicios prestados a las empresas y servicios de producción FUENTE 00IA: ASIGNACIÓN PARA LA INVERSIÓN LOCAL - AMBIENTE Y DESARROLLO SOSTENIBLE $109,587,056.00 // GI132320832080115509932080062.3.2.02.02.008 Servicios prestados a las empresas y servicios de producción FUENTE 14001: CONVENIOS $284,009,345.00.-</t>
  </si>
  <si>
    <t>27/06/2023 // 08/09/2023 // 08/09/2023</t>
  </si>
  <si>
    <t>2023001672 // 2023001673 // 1423</t>
  </si>
  <si>
    <t>https://community.secop.gov.co/Public/Tendering/OpportunityDetail/Index?noticeUID=CO1.NTC.4997739&amp;isFromPublicArea=True&amp;isModal=False</t>
  </si>
  <si>
    <t xml:space="preserve"> 
CD-349-CAM-2023</t>
  </si>
  <si>
    <t>HEYDI JOHANNA MONJE TORRES</t>
  </si>
  <si>
    <t>CL 20 SUR 1 A 31 ESTE Pitalito</t>
  </si>
  <si>
    <t>GI132320132010310701832010262.3.2.02.02.008 Servicios prestados a las empresas y servicios de producción FUENTE 13001: TRANSF. SECTOR ELECTRICO VIGENCIA $11,946,414.00 / GI132320132010310902032010252.3.2.02.02.008 Servicios prestados a las empresas y servicios de producción FUENTE 13001: TRANSF. SECTOR ELECTRICO VIGENCIA $7,457,272.00.-</t>
  </si>
  <si>
    <t>https://community.secop.gov.co/Public/Tendering/OpportunityDetail/Index?noticeUID=CO1.NTC.5079668&amp;isFromPublicArea=True&amp;isModal=False</t>
  </si>
  <si>
    <t>CD-350-CAM-2023</t>
  </si>
  <si>
    <t>CONTRATO DE PRESTACIÓN DE SERVICIOS PERSONALES COMO AUXILIAR JURÍDICO A LA DIRECCIÓN TERRITORIAL NORTE DE LA CORPORACIÓN AUTÓNOMA REGIONAL DEL ALTO MAGDALENA – CAM, EN LA REVISIÓN, ORGANIZACIÓN Y PROYECCIÓN DE ACTOS ADMINISTRATIVOS DE EXPEDIENTES CORRESPONDIENTES A LOS PROCESOS SANCIONATORIOS POR RESOLVER QUE SE ADELANTAN POR INFRACCIONES AMBIENTALES, CONFORME A LA LEY 1333 DE 2009 Y DEMÁS NORMAS COMPLEMENTARIA.</t>
  </si>
  <si>
    <t>CR 8 F # 26 - 17 Neiva Huila</t>
  </si>
  <si>
    <t>GI132320132010311002232010222.3.2.02.02.008 Servicios prestados a las empresas y servicios de producción FUENTE 11002: PREDIAL VIGENCIA MPIOS $1,646,684.00 / GI132320132010311002232010222.3.2.02.02.008 Servicios prestados a las empresas y servicios de producción FUENTE 13001: TRANSF. SECTOR ELECTRICO VIGENCIA $3,373,316.00 / GI132320432040114508032040482.3.2.02.02.008 Servicios prestados a las empresas y servicios de producción FUENTE 18005: PREDIAL CARTERA $7,530,000.00.-</t>
  </si>
  <si>
    <t>https://community.secop.gov.co/Public/Tendering/OpportunityDetail/Index?noticeUID=CO1.NTC.5080725&amp;isFromPublicArea=True&amp;isModal=False</t>
  </si>
  <si>
    <t>SA-SI-014-CAM-2023</t>
  </si>
  <si>
    <t>MANTENIMIENTO DE AIRES ACONDICIONADOS UBICADOS EN LA SEDE PRINCIPAL-NEIVA Y EN LAS SEDES DE LA CORPORACIÓN TERUEL, PITALITO, GARZÓN Y LA PLATA, COMO TAMBIÉN LA COMPRA DE NUEVOS EQUIPOS PARA SER INSTALADOS EN LA SEDE PRINCIPAL-NEIVA</t>
  </si>
  <si>
    <t>JUAN DANIEL TORRES RIVAS</t>
  </si>
  <si>
    <t>Carrera 1 D W No. 32-17 Neiva Huila</t>
  </si>
  <si>
    <t>GA2.1.2.01.01.003.04.06 PREDIAL VIGENCIA NEIVA FUENTE 11001: PREDIAL VIGENCIA NEIVA $29,628,040.00 / GA2.1.2.02.02.008 Servicios prestados a las empresas y servicios de producción FUENTE 11001: PREDIAL VIGENCIA NEIVA $11,409,313.00 / GA2.1.2.02.02.008 Servicios prestados a las empresas y servicios de producción FUENTE 11002: PREDIAL VIGENCIA MPIOS $1,577,427.00.-</t>
  </si>
  <si>
    <t>https://community.secop.gov.co/Public/Tendering/OpportunityDetail/Index?noticeUID=CO1.NTC.5003404&amp;isFromPublicArea=True&amp;isModal=False</t>
  </si>
  <si>
    <t>CD-351-CAM-2023</t>
  </si>
  <si>
    <t>PRESTACIÓN DE SERVICIOS PROFESIONALES A LA SUBDIRECCIÓN DE REGULACIÓN Y CALIDAD AMBIENTAL, EN ACTIVIDADES DE SEGUIMIENTO EN LA IMPLEMENTACIÓN DEL PLAN DE MANEJO AMBIENTAL DE ACUÍFEROS– PMAA ASOCIADOS AL SECTOR DE HIDROCARBUROS CON ACTIVIDADES DE SEGUIMIENTO Y APOYAR EN LA REVISIÓN DE OBRAS HIDRÁULICAS DE LAS CORRIENTES REGLAMENTADAS PARA EL CONTROL Y EVALUACIÓN, EN EL DEPARTAMENTO DEL HUILA.</t>
  </si>
  <si>
    <t>ANGELA PATRICIA MUNARES BAUTISTA</t>
  </si>
  <si>
    <t>Calle 27 No 31 17 Campoalegre (Huila)</t>
  </si>
  <si>
    <t xml:space="preserve">GI132320132010310701832010262.3.2.02.02.008 Servicios prestados a las empresas y servicios de producción FUENTE 13001: TRANSF. SECTOR ELECTRICO VIGENCIA $10,441,600.00 / GI132320132010310902032010252.3.2.02.02.008 Servicios prestados a las empresas y servicios de producción FUENTE 13001: TRANSF. SECTOR ELECTRICO VIGENCIA $5,081,348.00.- </t>
  </si>
  <si>
    <t>https://community.secop.gov.co/Public/Tendering/OpportunityDetail/Index?noticeUID=CO1.NTC.5092948&amp;isFromPublicArea=True&amp;isModal=False</t>
  </si>
  <si>
    <t>MC-080-CAM-2023</t>
  </si>
  <si>
    <t>PRESTACIÓN DE SERVICIOS DE APOYO A LA GESTIÓN DE LA CORPORACIÓN AUTÓNOMA REGIONAL DEL ALTO MAGDALENA (CAM), COMO TÉCNICO PROFESIONAL AMBIENTAL PARA LA IMPLEMENTACIÓN DEL PLAN DE ORDENACIÓN Y MANEJO DE LA CUENCA HIDROGRÁFICA DEL RÍO LORO, RÍO LAS CEIBAS Y OTROS DIRECTOS AL MAGDALENA, EN EL DESARROLLO DE ACTIVIDADES DE GESTIÓN, PRESERVACIÓN Y CONSERVACIÓN DE LOS RECURSOS NATURALES ESPECIALMENTE EN LA VEREDAS DE LA ZONA DEL PARQUE SIBERIA CEIBAS Y ÁREA CON PREVIA DECISIÓN DE ORDENAMIENTO DE LA LEY 2ª DE 1959 A SABER: SAN MIGUEL, CHAPURO, PRIMAVERA; SANTA LUCIA, CENTRO SUR, VENADITO, PALÉSTINA, EL TRIUNFO SUR, AGUA BLANCA, NORMADÍA, CAGUAN EN EL MUNICIPIO DE NEIVA Y LAS VEREDAS TERMOPILAS, ALTO GUADUAL, LLANITOS, ALBADAN, BAJO PEDREGAL, BUENAVISTA, GUADUAL, CORREGIMIENTO LA ULLOA, RÍO FRIO, EL DINDE, ARENOSO, LOS MEDIOS, ALTO PEDREGAL, LA ULLOA EN EL MUNICIPIO DE RIVERA</t>
  </si>
  <si>
    <t>4 M - 15 D SIN SUPERAR 31/12/2023</t>
  </si>
  <si>
    <t>ANYI TATIANA TRUJILLO RODRIGUEZ</t>
  </si>
  <si>
    <t>Rivera Departamento: Huila</t>
  </si>
  <si>
    <t>CERTIFICADO DIRECTOR GRAL ENCARGO FIDUCIARIO CAM – PLAN DE ORDENAMIENTO Y MANEJO DE LA CUENCA HIDROGRAFICA DEL RÍO LAS CEIBAS EN EL MUNICIPIO DE NEIVA – FIDUCIARIA POPULAR S.A, con recursos disponibles por valor de $10.491.800 M/CTE, incluido 4 X mil.</t>
  </si>
  <si>
    <t>Cuenta Rentar 250-390-11504-9 Encargo Fiduciario #052 -07 Fiduciaria Popular $8.810.100.00</t>
  </si>
  <si>
    <t>https://community.secop.gov.co/Public/Tendering/OpportunityDetail/Index?noticeUID=CO1.NTC.5052079&amp;isFromPublicArea=True&amp;isModal=False</t>
  </si>
  <si>
    <t>SELECCION ABREVIADA MENOR CUANTIA</t>
  </si>
  <si>
    <t>SA-004-CAM-2023</t>
  </si>
  <si>
    <t>DEMARCACION DEL LIMITE Y AMOJONAMIENTO DEL AREA PROTEGIDA PARQUE NATURAL REGIONAL (PNR) CORREDOR BIOLÓGICO GUACHAROS PURACÉ.</t>
  </si>
  <si>
    <t>GEOINGLOBE SAS</t>
  </si>
  <si>
    <t xml:space="preserve"> 901287420-0</t>
  </si>
  <si>
    <t>Cl. 24 B No. 68 A 42 APTO 701 TO 1 Bogotá Departamento: Distrito Capital de Bogotá</t>
  </si>
  <si>
    <t>GI132320232020112304232020082.3.2.02.02.008 Servicios prestados a las empresas y servicios de producción FUENTE 13001: TRANSF. SECTOR ELECTRICO VIGENCIA $63,538,532.00</t>
  </si>
  <si>
    <t>https://community.secop.gov.co/Public/Tendering/OpportunityDetail/Index?noticeUID=CO1.NTC.5018785&amp;isFromPublicArea=True&amp;isModal=False</t>
  </si>
  <si>
    <t>MC-077-CAM-2023</t>
  </si>
  <si>
    <t>PRESTACIÓN DE SERVICIOS DE APOYO A LA CORPORACIÓN AUTÓNOMA REGIONAL DEL ALTO MAGDALENA EN EL DESARROLLO DE ACTIVIDADES DE SEGUIMIENTO A LAS LICENCIAS, CONCESIONES Y PERMISOS DE PROSPECCIÓN Y EXPLORACIÓN DE AGUAS SUBTERRÁNEAS OTORGADAS Y ACOMPAÑAR LAS VISITAS DE ASISTENCIA TÉCNICA EN EL CONOCIMIENTO DEL RIESGO DE DESASTRE EN EL DEPARTAMENTO DEL HUILA</t>
  </si>
  <si>
    <t>calle 20 # 41-63 NEIVA HUILA</t>
  </si>
  <si>
    <t>GI132320132010310701832010262.3.2.02.02.008 Servicios prestados a las empresas y servicios de producción FUENTE 13001: TRANSF. SECTOR ELECTRICO VIGENCIA $2,008,000.00 / GI132320332030214207632030452.3.2.02.02.008 Servicios prestados a las empresas y servicios de producción FUENTE 13001: TRANSF. SECTOR ELECTRICO VIGENCIA $5,020,000.00 / GI132320532050214908632050172.3.2.02.02.008 Servicios prestados a las empresas y servicios de producción FUENTE 11002: PREDIAL VIGENCIA MPIOS $3,514,000.00</t>
  </si>
  <si>
    <t>EN EJECUCION PTE TERMINAR EL CONTRATO EN PLATAFORMA</t>
  </si>
  <si>
    <t>https://community.secop.gov.co/Public/Tendering/OpportunityDetail/Index?noticeUID=CO1.NTC.5034816&amp;isFromPublicArea=True&amp;isModal=False</t>
  </si>
  <si>
    <t>CD-352-CAM-2023</t>
  </si>
  <si>
    <t>PRESTACIÓN DE SERVICIOS PROFESIONALES A LA SUBDIRECCIÓN DE REGULACIÓN Y CALIDAD AMBIENTAL, EN ACTIVIDADES DE SEGUIMIENTO EN LA IMPLEMENTACIÓN DEL PLAN DE MANEJO AMBIENTAL DE ACUÍFEROS– PMAA ASOCIADOS AL SECTOR DE HIDROCARBUROS CON ACTIVIDADES DE SEGUIMIENTO Y APOYAR EN LA REVISIÓN DE OBRAS HIDRÁULICAS DE LAS CORRIENTES REGLAMENTADAS PARA EL CONTROL Y EVALUACION, EN EL DEPARTAMENTO DEL HUILA.</t>
  </si>
  <si>
    <t>3 M SIN SUPERAR 31/12/2023</t>
  </si>
  <si>
    <t>NICOLAS HERNANDO QUESADA BAHAMON</t>
  </si>
  <si>
    <t>Calle 20A No 44a 22 Neiva (Huila)</t>
  </si>
  <si>
    <t>GI132320132010310701832010262.3.2.02.02.008; FUENTE 13001; NOMBRE Servicios prestados a las empresas y servicios de producción; FUENTE: 13001 TRANSF. SECTOR ELÉCTRICO VIGENCIA / GI132320332030214207632030452.3.2.02.02.008; FUENTE 13001 NOMBRE Servicios prestados a las empresas y servicios de producción; FUENTE: TRANSF. SECTOR ELECTRICO VIGENCIA.</t>
  </si>
  <si>
    <t>https://community.secop.gov.co/Public/Tendering/OpportunityDetail/Index?noticeUID=CO1.NTC.5105308&amp;isFromPublicArea=True&amp;isModal=False</t>
  </si>
  <si>
    <t>MC-081-CAM-2023</t>
  </si>
  <si>
    <t xml:space="preserve">COMPRAVENTA DE INSUMOS DE JARDINERIA, QUE SE REQUIEREN EN LA SEDE PRINCIPAL Y LAS DIRECCIONES TERRITORIALES SUR-PITALITO, DTC-GARZON DE LA CORPORACION AUTONOMA REGIONAL DEL ALTO MAGDALENA-CAM. </t>
  </si>
  <si>
    <t>DEICY BRAVO JOJOA</t>
  </si>
  <si>
    <t>Cra 4 # 7-93 Popayán Departamento: Cauca</t>
  </si>
  <si>
    <t>GA2.1.2.02.02.006 Servicios de alojamiento – servicios de suministro de comidas y bebidas – servicios de transporte y servicios de distribución de electricidad, gas y agua. FUENTE: 10002. PREDIAL VIGENCIA MPIOS $3,179,116.00</t>
  </si>
  <si>
    <t>https://community.secop.gov.co/Public/Tendering/OpportunityDetail/Index?noticeUID=CO1.NTC.5072355&amp;isFromPublicArea=True&amp;isModal=False</t>
  </si>
  <si>
    <t>CM-12-CAM-2023</t>
  </si>
  <si>
    <t>INTERVENTORÍA TÉCNICA, ADMINISTRATIVA, FINANCIERA, CONTABLE Y JURÍDICA DEL CONTRATO DE OBRA CUYO OBJETO ES: ADELANTAR PROCESOS DE MANTENIMIENTO DE ACTIVIDADES DE RESTAURACIÓN ACTIVA Y PASIVA PARA CONSOLIDAR LAS ÁREAS DE RECARGA HÍDRICA EN LA ZONA DE RESERVA FORESTAL DEL RÍO LAS CEIBAS Y CUENCAS ABASTECEDORAS DE ACUEDUCTOS MUNICIPALES DEL DEPARTAMENTO DEL HUILA.</t>
  </si>
  <si>
    <t>CARLOS ARTURO QUIZA CAMACHO</t>
  </si>
  <si>
    <t>CR 8 C 34 05 de Neiva (H)</t>
  </si>
  <si>
    <t>GI132320232020313306432020062.3.2.02.02.008 Servicios prestados a las empresas y servicios de producción FUENTE 13001: TRANSF. SECTOR ELECTRICO VIGENCIA $25,860,681.00 / GI132320332030113606832030472.3.2.02.02.008 Servicios prestados a las empresas y servicios de producción FUENTE 13001: TRANSF. SECTOR ELECTRICO VIGENCIA $ 9,446,605.00 // CERTIFICADO ENCARGO FIDUCIARIO CAM – PLAN DE ORDENAMIENTO Y MANEJO DE LA CUENCA HIDROGRAFICA DEL RÍO LAS CEIBAS EN EL MUNICIPIO DE NEIVA – FIDUCIARIA POPULAR S.A, cuenta con recursos disponibles por $50.875.464 M/CTE, incluido 4 X mil, fuente TSE.</t>
  </si>
  <si>
    <t>2023000038 / 2023001723</t>
  </si>
  <si>
    <t>https://community.secop.gov.co/Public/Tendering/OpportunityDetail/Index?noticeUID=CO1.NTC.5047303&amp;isFromPublicArea=True&amp;isModal=False</t>
  </si>
  <si>
    <t>MC-082-CAM-2023</t>
  </si>
  <si>
    <t>DESARROLLO DE TALLERES PARA LA IDENTIFICACIÓN DE IMPACTOS Y CONCERTACIÓN DE MEDIDAS DE MANEJO EN EL MARCO DEL PROCESO DE CONSULTA PREVIA CON LA COMUNIDAD INDIGENA PRESENTE AL INTERIOR DEL DISTRITO REGIONAL DE MANEJO INTEGRADO – DRMI CERRO BANDERAS OJO BLANCO, ASÍ COMO DE DINAMIZACIÓN DE ACCIONES EN PRO DEL CUMPLIMIENTO DE LOS ACUERDOS PROTOCOLIZADOS EN LA CONSULTA PREVIA CON LAS COMUNIDADES INDÍGENAS PRESENTES EN EL DISTRITO REGIONAL DE MANEJO INTEGRADO – DRMI SERRANÍA DE MINAS, CON EL FIN DE FORMALIZAR SU PARTICIPACIÓN EN LOS PROCESOS DE ACTUALIZACIÓN DE LOS PLANES DE MANEJO AMBIENTAL (PMA) DE DICHAS ÁREAS PROTEGIDAS, EN JURISDICCIÓN DEL DEPARTAMENTO DEL HUILA.</t>
  </si>
  <si>
    <t>ENGELBERT CHAVEZ FONTECHA</t>
  </si>
  <si>
    <t>CLL 63 No 27-74 Distrito Capital de Bogotá</t>
  </si>
  <si>
    <t>GI13232023202011200373202002.3.2.02.008, Nombre Servicios: prestados a las empresas y servicios de producción, FUENTE 13001: TRANSF. SECTOR ELÉCTRICO VIGENCIA. $25,931,579.00</t>
  </si>
  <si>
    <t>https://community.secop.gov.co/Public/Tendering/OpportunityDetail/Index?noticeUID=CO1.NTC.5072088&amp;isFromPublicArea=True&amp;isModal=False</t>
  </si>
  <si>
    <t>CD-353-CAM-2023</t>
  </si>
  <si>
    <t>PRESTAR LOS SERVICIOS DE APOYO A LA DIRECCIÓN TERRITORIAL CENTRO EN EL ACOMPAÑAMIENTO DE LA ACTUALIZACIÓN Y REGISTRO EN LOS SISTEMAS DE GESTIÓN DOCUMENTAL Y EN EL INVENTARIO DEL ARCHIVO DE GESTIÓN DOCUMENTAL QUE REPOSA EN LA TERRITORIAL RELACIONADO CON LAS SOLICITUDES DE LICENCIAS, CONCESIONES, PERMISOS AMBIENTALES E INFRACCIONES.</t>
  </si>
  <si>
    <t>LAURA CAMILA RAMOS FACUNDO</t>
  </si>
  <si>
    <t>KM 2 VIA AL AGRADO HUILA</t>
  </si>
  <si>
    <t>GI132320432040114508032040482.3.2.02.02.008 Servicios prestados a las empresas y servicios de producción FUENTE 18005: PREDIAL CARTERA $10,542,000.00</t>
  </si>
  <si>
    <t>https://community.secop.gov.co/Public/Tendering/OpportunityDetail/Index?noticeUID=CO1.NTC.5115635&amp;isFromPublicArea=True&amp;isModal=False</t>
  </si>
  <si>
    <t>CM-013-CAM-2023</t>
  </si>
  <si>
    <t>0437</t>
  </si>
  <si>
    <t>INTERVENTORÍA TÉCNICA, ADMINISTRATIVA, FINANCIERA, CONTABLE Y JURÍDICA DEL CONTRATO DE OBRA CUYO OBJETO ES: “ADELANTAR PROCESOS DE RESTAURACIÓN ACTIVA Y PASIVA PARA CONSOLIDAR LAS ÁREAS DE RECARGA HÍDRICA EN LA ZONA DE RESERVA FORESTAL DEL RÍO LAS CEIBAS, RESERVAS NATURALES DE LA SOCIEDAD CIVIL, BOSQUE SECO TROPICAL, HUMEDALES Y LA EJECUCION DEL PROYECTO “FORTALECIMIENTO DE LOS ECOSISTEMAS ESTRATÉGICOS EN EL MACIZO COLOMBIANO DEL DEPARTAMENTO DEL HUILA”.</t>
  </si>
  <si>
    <t xml:space="preserve">CARLOS ARTURO QUIZA CAMACHO </t>
  </si>
  <si>
    <t>Carrera 8C No. 34 -05</t>
  </si>
  <si>
    <t>2023000504 // CERTIFICADO ENCARGO FIDUCIARIO CAM – PLAN DE ORDENAMIENTO Y MANEJO DE LA CUENCA HIDROGRAFICA DEL RÍO LAS CEIBAS EN EL MUNICIPIO DE NEIVA – FIDUCIARIA POPULAR S.A, cuenta con recursos disponibles por valor de $70.385.317 M/CTE, incluido 4 X mil, fuente TSE.</t>
  </si>
  <si>
    <t>GI132320232020111703432020182.3.2.02.02.008 Servicios prestados a las empresas y servicios de producción FUENTE 11002: PREDIAL VIGENCIA MPIOS $3,611,238.00 / GI132320232020111803532020082.3.2.02.02.008 Servicios prestados a las empresas y servicios de 
producción FUENTE 11002: PREDIAL VIGENCIA MPIOS $861,490.00 / GI132320232020111803532020082.3.2.02.02.008 Servicios prestados a las empresas y servicios de producción FUENTE 14001: CONVENIOS $40,300,008.00 / GI132320232020112404432020052.3.2.02.02.008 Servicios prestados a las empresas y servicios de producción FUENTE 11002: PREDIAL VIGENCIA MPIOS $ 18,729,370.00 // Cuenta Rentar 250-390-11504-9 Encargo Fiduciario #052 -07 Fiduciaria Popular $89.691.586.00</t>
  </si>
  <si>
    <t>17/04/2023 // 13/04/2023</t>
  </si>
  <si>
    <t>2023001728 // 2023000039</t>
  </si>
  <si>
    <t>https://community.secop.gov.co/Public/Tendering/OpportunityDetail/Index?noticeUID=CO1.NTC.5052192&amp;isFromPublicArea=True&amp;isModal=False</t>
  </si>
  <si>
    <t>MC-083-CAM-2023</t>
  </si>
  <si>
    <t>PRESTACIÓN DE SERVICIOS PROFESIONALES PARA LA PLANIFICACIÓN Y REALIZACIÓN DE AUDITORÍA DE RECERTIFICACIÓN Y/O RENOVACIÓN DEL SISTEMA INTEGRADO DE GESTIÓN DE LA CORPORACIÓN AUTÓNOMA REGIONAL DEL ALTO MAGDALENA - CAM, EN LA VERSIÓN 2015 DE LAS NORMAS ISO 9001 E ISO 14001.</t>
  </si>
  <si>
    <t>2 M SIN EXCEDER 21/12/2023</t>
  </si>
  <si>
    <t>KIWA CQR SAS / R.L. ODAIR JOSE VELASCO CORTES</t>
  </si>
  <si>
    <t>830040274-3</t>
  </si>
  <si>
    <t>CALLE 98 No. 70-91 OFICINAS 9-14 / 9-15 CENTRO EMPRESARIAL PONTEVEDRA Distrito Capital de Bogotá</t>
  </si>
  <si>
    <t>GI132329932990115710632990602.3.2.02.02.008 Servicios prestados a las empresas y servicios de producción FUENTE 11001: PREDIAL VIGENCIA NEIVA $15,053,976.00</t>
  </si>
  <si>
    <t>https://community.secop.gov.co/Public/Tendering/OpportunityDetail/Index?noticeUID=CO1.NTC.5081932&amp;isFromPublicArea=True&amp;isModal=False</t>
  </si>
  <si>
    <t>CD-355-CAM-2023</t>
  </si>
  <si>
    <t>ALQUILER DEL ESPACIO PARA PARTICIPAR EN LA FERIA EXPOHUILA 2023 QUE SE REALIZARÁ EN EL CENTRO EMPRESARIAL HUILA E, UBICADO EN CALLE 21 NO. 25-41 DE LA CIUDAD DE NEIVA, PERMITIENDO ASÍ EL USO DE UN ESPACIO EN LA FERIA PARA LA DIVULGACIÓN Y PROMOCIÓN DE LAS EMPRESAS VINCULADAS AL PROYECTO DE NEGOCIOS VERDES DE LA CAM.</t>
  </si>
  <si>
    <t>4 D DEL 2 al 5/11/2023</t>
  </si>
  <si>
    <t>CAMARA DE COMERCIO DEL HUILA / R.L LINA MARCELA CARRERA</t>
  </si>
  <si>
    <t>891180000-4</t>
  </si>
  <si>
    <t>Carrera 5 No 10-38 P 3 ED. Cámara de Comercio del Huila Neiva - Huila</t>
  </si>
  <si>
    <t>GI132320132010210301132010032.3.2.02.02.007 Servicios financieros y servicios conexos, servicios inmobiliarios y servicios de leasing FUENTE:11001 PREDIAL VIGENCIA NEIVA $15,060,000.00</t>
  </si>
  <si>
    <t>https://community.secop.gov.co/Public/Tendering/OpportunityDetail/Index?noticeUID=CO1.NTC.5127983&amp;isFromPublicArea=True&amp;isModal=False</t>
  </si>
  <si>
    <t>CD-354-CAM-2023</t>
  </si>
  <si>
    <t>PRESTACIÓN DE SERVICIOS PROFESIONALES PARA LA ARTICULACIÓN OPERATIVA DE ACCIONES REALIZADAS POR LA CORPORACIÓN AUTÓNOMA REGIONAL DEL ALTO MAGDALENA – CAM, EN EL MARCO DE LOS ECOSISTEMAS COMPARTIDOS DEL SISTEMA REGIONAL DE ÁREAS PROTEGIDAS DEL MACIZO - SIRAP MACIZO Y DE LA COMISIÓN CONJUNTA DEL CORREDOR DE ECOSISTEMAS ESTRATÉGICOS DE LA REGIÓN CENTRAL DE LA CORDILLERA ORIENTAL– CEERCCO</t>
  </si>
  <si>
    <t>MAIRA ALEJANDRA DIAZ CERQUERA</t>
  </si>
  <si>
    <t>Calle 7 No 4a 26 Rivera (Huila)</t>
  </si>
  <si>
    <t>GI132320232020111803532020082.3.2.02.02.008 Servicios prestados a las empresas y servicios de producción FUENTE 13001: TRANSF. SECTOR ELECTRICO VIGENCIA $8,163,518.00</t>
  </si>
  <si>
    <t>https://community.secop.gov.co/Public/Tendering/OpportunityDetail/Index?noticeUID=CO1.NTC.5130765&amp;isFromPublicArea=True&amp;isModal=False</t>
  </si>
  <si>
    <t>SA-SI-019-CAM-2023</t>
  </si>
  <si>
    <t>ADQUISICIÓN DE HERRAMIENTAS TECNOLÓGICAS DRONES, SOFTWARE DE PROCESAMIENTO FOTOGRAMÉTRICO Y CAPACITACIÓN CERTIFICADA DE PROFESIONALES DE LA CORPORACIÓN EN EL MANEJO DE LOS MISMOS PARA APOYO EN PROCESO DE ORDENAMIENTO TERRITORIAL</t>
  </si>
  <si>
    <t>GALILEO INSTRUMENTS SAS / JULIAN RICARDO RODRIGUEZ VALENCIA</t>
  </si>
  <si>
    <t>900393949-4</t>
  </si>
  <si>
    <t>CRA 74 No. 48 37 Centro Comercial Obelisco local 253 Medellín.</t>
  </si>
  <si>
    <t>GI132320532050114708232050222.3.2.01.01.003.04.06 Otro equipo eléctrico y sus partes y piezas FUENTE 13001: TRANSF. SECTOR ELECTRICO VIGENCIA $28,960,982.00 / GI132320532050114708232050222.3.2.02.02.008 Servicios prestados a las empresas y servicios de producción FUENTE 11002: PREDIAL VIGENCIA MPIOS $28,156,982.00 / GI132320532050114708232050222.3.2.02.02.008 Servicios prestados a las empresas y servicios de producción FUENTE 13001: TRANSF. SECTOR ELECTRICO VIGENCIA $21,039,018.00</t>
  </si>
  <si>
    <t>https://community.secop.gov.co/Public/Tendering/OpportunityDetail/Index?noticeUID=CO1.NTC.5064478&amp;isFromPublicArea=True&amp;isModal=False</t>
  </si>
  <si>
    <t>CD-359-CAM-2023</t>
  </si>
  <si>
    <t>CONTRATO DE PRESTACIÓN DE SERVICIOS PROFESIONALES A LA DIRECCIÓN TERRITORIAL OCCIDENTE DE LA CORPORACIÓN AUTÓNOMA REGIONAL DEL ALTO MAGDALENA - CAM, EN EL DESARROLLO DE ACTIVIDADES DE ASISTENCIA TÉCNICA,EVALUACIÓN, SEGUIMIENTO Y CONTROL A LAS AUTORIZACIONES, PERMISOS Y LICENCIAS AMBIENTALES</t>
  </si>
  <si>
    <t>JOSE ALFREDO PERDOMO MORALES</t>
  </si>
  <si>
    <t>Carrera 6 15 45 Campoalegre</t>
  </si>
  <si>
    <t>GI132320132010310701832010262.3.2.02.02.008 Servicios prestados a las empresas y servicios de producción FUENTE 11002: PREDIAL VIGENCIA MPIOS $6,160,652.00 / GI132320132010310902032010252.3.2.02.02.008 Servicios prestados a las empresas y servicios de producción FUENTE 13001: TRANSF. SECTOR ELECTRICO VIGENCIA $3,012,000.00</t>
  </si>
  <si>
    <t>https://community.secop.gov.co/Public/Tendering/OpportunityDetail/Index?noticeUID=CO1.NTC.5161708&amp;isFromPublicArea=True&amp;isModal=False</t>
  </si>
  <si>
    <t>CD-356-CAM-2023</t>
  </si>
  <si>
    <t>PRESTAR LOS SERVICIOS PROFESIONALES A LA DIRECCIÓN TERRITORIAL CENTRO DE LA CORPORACIÓN AUTÓNOMA REGIONAL DEL ALTO MAGDALENA - CAM, EN EL DESARROLLO DE ACTIVIDADES DE ASISTENCIA TECNICA, EVALUACION, SEGUIMIENTO Y CONTROL A LAS AUTORIZACIONES, PERMISOS Y LICENCIAS AMBIENTALES.</t>
  </si>
  <si>
    <t>DIANA MARIBEL OVIEDO VEGA</t>
  </si>
  <si>
    <t>Diagonal 2S No 1 - 02 Rivera (Huila)</t>
  </si>
  <si>
    <t>GI132320332030214207632030452.3.2.02.02.008 Servicios prestados a las empresas y servicios de producción FUENTE 13001: TRANSF. SECTOR ELECTRICO VIGENCIA $7,761,474.00</t>
  </si>
  <si>
    <t>https://community.secop.gov.co/Public/Tendering/OpportunityDetail/Index?noticeUID=CO1.NTC.5144755&amp;isFromPublicArea=True&amp;isModal=False</t>
  </si>
  <si>
    <t>SA-SI-018-CAM-2023</t>
  </si>
  <si>
    <t>SUMINISTRO DE EQUIPOS DE MEDICIÓN DE CAUDALES, PARA EL SEGUIMIENTO, CONTROL, MONITOREO DE LAS ESTACIONES RIMAC Y AFOROS DE LOS CUERPOS DE AGUA Y A LAS CONCESIONES OTORGADAS EN EL ÁREA DEL PLAN DE ORDENACIÓN Y MANEJO DE LAS CUENCAS ABASTECEDORAS DEL RÍO LORO, RÍO LAS CEIBAS Y OTROS DIRECTOS AL MAGDALENA.</t>
  </si>
  <si>
    <t>ENVITECK S.A.S. / R.L. CARLOS JAVIER CÁRDENAS MOLINA</t>
  </si>
  <si>
    <t>900499033-1</t>
  </si>
  <si>
    <t>Kr 69F 3A 16 Ca 1 Bogotá D.C.</t>
  </si>
  <si>
    <t>GI132320332030113606832030472.3.2.01.01.003.04.06 Otro equipo eléctrico y sus partes y piezas FUENTE 13001: TRANSF. SECTOR ELECTRICO VIGENCIA $88,613,012.00 / GI132320332030113606832030472.3.2.01.01.003.04.06 Otro equipo eléctrico y sus partes y piezas FUENTE 15002: TUA VIGENCIA $1,746,988.00</t>
  </si>
  <si>
    <t>https://community.secop.gov.co/Public/Tendering/OpportunityDetail/Index?noticeUID=CO1.NTC.5082661&amp;isFromPublicArea=True&amp;isModal=False</t>
  </si>
  <si>
    <t>CD-357-CAM-2023</t>
  </si>
  <si>
    <t>CONTRATO DE PRESTACIÓN DE SERVICIOS PROFESIONALES PARA EL ACOMPAÑAMIENTO COMUNITARIO, FOMENTO Y ASESORIA DE SISTEMAS PRODUCTIVOS SOSTENIBLES FINANCIADOS POR LA CORPORACION AUTONOMA REGIONAL DEL ALTO MAGDALENA – CAM EN LA ZONA CENTRO – OCCIDENTE DEL DEPARTAMENTO, IMPLEMENTADOS AL INTERIOR DE LAS AREAS PROTEGIDAS REGIONALES Y EN SUS ZONAS DE AMORTIGUACIÓN.</t>
  </si>
  <si>
    <t>CL 8 1 B 38- Neiva Huila.</t>
  </si>
  <si>
    <t>GI132320232020112304132020082.3.2.02.02.008 Servicios prestados a las empresas y servicios de producción FUENTE 13001: TRANSF. SECTOR ELECTRICO VIGENCIA $15,060,000.00</t>
  </si>
  <si>
    <t>https://community.secop.gov.co/Public/Tendering/OpportunityDetail/Index?noticeUID=CO1.NTC.5158482&amp;isFromPublicArea=True&amp;isModal=False</t>
  </si>
  <si>
    <t>CD-358-CAM-2023</t>
  </si>
  <si>
    <t>CONTRATO DE PRESTACIÓN DE SERVICIOS PROFESIONALES PARA EL ACOMPAÑAMIENTO COMUNITARIO, FOMENTO Y ASESORIA DE SISTEMAS PRODUCTIVOS SOSTENIBLES FINANCIADOS POR LA CORPORACIÓN AUTÓNOMA REGIONAL DEL ALTO MAGDALENA – CAM EN LA ZONA SUR DEL DEPARTAMENTO, IMPLEMENTADOS AL INTERIOR DE LAS ÁREAS PROTEGIDAS REGIONALES Y EN SUS ZONAS DE AMORTIGUACIÓN.</t>
  </si>
  <si>
    <t>LAURA FERNANDA GRANADOS PARRA</t>
  </si>
  <si>
    <t>CR 13 7 35 BRR LC 2 BRR ALTICO –Neiva Huila.</t>
  </si>
  <si>
    <t>https://community.secop.gov.co/Public/Tendering/OpportunityDetail/Index?noticeUID=CO1.NTC.5158885&amp;isFromPublicArea=True&amp;isModal=False</t>
  </si>
  <si>
    <t>CD-361-CAM-2023</t>
  </si>
  <si>
    <t>CONTRATO DE PRESTACIÓN DE SERVICIOS PROFESIONALES PARA BRINDAR ASISTENCIA TÉCNICA PARA EL DESARROLLO DEL COMPONENTE DE “ESTABLECIMIENTO DE SISTEMAS AGROFORESTALES”, EN EL MARCO DEL PROYECTO FORTALECIMIENTO DE LOS ECOSISTEMAS ESTRATÉGICOS EN EL MACIZO COLOMBIANO DEL DEPARTAMENTO DEL HUILA, SEGÚN CONVENIO 062 DE 2023 SUSCRITO ENTRE LA CAM Y LA GOBERNACIÓN DEL HUILA, CON ENFOQUE ESPECÍFICAMENTE EN LOS MUNICIPIOS DE SANTA MARÍA, PITAL Y PAICOL</t>
  </si>
  <si>
    <t>LEIVER GERSON DIAZ RODRIGUEZ</t>
  </si>
  <si>
    <t>CL 7 SUR 10 12 BRR ANDA LUCIA II ETAPA –Neiva Huila</t>
  </si>
  <si>
    <t>GI132320232020111803532020082.3.2.02.02.008 Servicios prestados a las empresas y servicios de producción FUENTE 11002: PREDIAL VIGENCIA MPIOS $86,400.00 / GI132320232020111803532020082.3.2.02.02.008 Servicios prestados a las empresas y servicios de producción FUENTE 14001: CONVENIOS $21,600,000.00.-</t>
  </si>
  <si>
    <t>https://community.secop.gov.co/Public/Tendering/OpportunityDetail/Index?noticeUID=CO1.NTC.5176254&amp;isFromPublicArea=True&amp;isModal=False</t>
  </si>
  <si>
    <t>CTO-360-CAM-2023</t>
  </si>
  <si>
    <t>CONTRATO DE PRESTACIÓN DE SERVICIOS PROFESIONALES PARA BRINDAR ASISTENCIA TÉCNICA PARA EL DESARROLLO DEL COMPONENTE DE “ESTABLECIMIENTO DE SISTEMAS AGROFORESTALES”, EN EL MARCO DEL PROYECTO “FORTALECIMIENTO DE LOS ECOSISTEMAS ESTRATÉGICOS EN EL MACIZO COLOMBIANO DEL DEPARTAMENTO DEL HUILA.”, SEGÚN CONVENIO 062 DE 2023 SUSCRITO ENTRE LA CAM Y LA GOBERNACIÓN DEL HUILA, ESPECÍFICAMENTE EN LOS MUNICIPIOS DE SAN AGUSTÍN, ISNOS Y PITALITO</t>
  </si>
  <si>
    <t>BAUDELINO GALINDEZ MARIN</t>
  </si>
  <si>
    <t>VDA LA FLORIDA- San Agustín Huila</t>
  </si>
  <si>
    <t>GI132320232020111803532020082.3.2.02.02.008 Servicios prestados a las empresas y servicios de producción FUENTE 11002: PREDIAL VIGENCIA MPIOS $86,400.00 / GI132320232020111803532020082.3.2.02.02.008 Servicios prestados a las empresas y servicios de producción FUENTE 14001: CONVENIOS $21,600,000.00</t>
  </si>
  <si>
    <t>NO SE LLEVA A CABO ACTA DE INICIO</t>
  </si>
  <si>
    <t>https://community.secop.gov.co/Public/Tendering/OpportunityDetail/Index?noticeUID=CO1.NTC.5163717&amp;isFromPublicArea=True&amp;isModal=False</t>
  </si>
  <si>
    <t>CD-362-CAM-2023</t>
  </si>
  <si>
    <t>PRESTACIÓN DE SERVICIOS PROFESIONALES ENELDESARROLLO DE ACTIVIDADES DE ANÁLISIS Y EVALUACIÓN DEL COMPONENTEABIÓTICO DE LICENCIAS AMBIENTALES, ASISTENCIA TÉCNICA EN EL CONOCIMIENTOY/O REDUCCIÓN DEL RIESGOS DE DESASTRES POR AMENAZAS NATURALESY/OANTRÓPICAS Y PERMISOS DE CONCESIÓN, PROSPECCIÓN Y/O EXPLORACIÓNDEAGUAS SUBTERRÁNEAS, EN EL DEPARTAMENTO DEL HUILA</t>
  </si>
  <si>
    <t>1 M - 15 D SIN EXCEDER 31/12/2023</t>
  </si>
  <si>
    <t>ANDREA DANITZA RAMOS GOMEZ</t>
  </si>
  <si>
    <t>CR 36 8 C 20 CON VILLA MILENA</t>
  </si>
  <si>
    <t>GI132320132010310701832010262.3.2.02.02.008 Servicios prestados a las empresas y servicios de producción FUENTE 13001: TRANSF. SECTOR ELECTRICO VIGENCIA $1,493,952.00 / GI132320332030214207632030452.3.2.02.02.008 Servicios prestados a las empresas y servicios de producción FUENTE 13001: TRANSF. SECTOR ELECTRICO VIGENCIA $5,923,600.00 / GI132320532050214908632050172.3.2.02.02.008 Servicios prestados a las empresas y servicios de producción FUENTE 11002: PREDIAL VIGENCIA MPIOS $3,152,560.00.-</t>
  </si>
  <si>
    <t>https://community.secop.gov.co/Public/Tendering/OpportunityDetail/Index?noticeUID=CO1.NTC.5190041&amp;isFromPublicArea=True&amp;isModal=False</t>
  </si>
  <si>
    <t>CD-363-CAM-2023</t>
  </si>
  <si>
    <t>ALQUILER DEL ESPACIO PARA PARTICIPAR EN LA FERIA HUILA FEST 2023 QUE SE REALIZARÁ EN EL RECINTO FERIAL LA VORÁGINE DE LA CIUDAD DE NEIVA, PERMITIENDO ASÍ EL USO DE UN ESPACIO EN LA FERIA PARA LA DIVULGACIÓN Y PROMOCIÓN DE LAS EMPRESAS VINCULADAS AL PROYECTO DE NEGOCIOS VERDES DE LA CAM.</t>
  </si>
  <si>
    <t>4 D</t>
  </si>
  <si>
    <t>FOMCULTURA FONDO MIXTO DE CULTURA Y TURISMO DEL HUILA /R.L. MAYERLY CARVAJAL VARGAS</t>
  </si>
  <si>
    <t>Carrera 5 No 21-81 P 1 C.C. Y C JOSE EUSTASIO RIVERA - Sevilla Neiva - Huila</t>
  </si>
  <si>
    <t>GI132320132010210301132010032.3.2.02.02.007 Servicios financieros y servicios conexos, servicios inmobiliarios y servicios de leasing FUENTE:11001 PREDIAL VIGENCIA NEIVA $9,293,293.00 / GI132320132010210301132010032.3.2.02.02.007 Servicios financieros y servicios conexos, servicios inmobiliarios y servicios de leasing FUENTE: 11002 PREDIAL VIGENCIA MPIOS $6,569,907.00</t>
  </si>
  <si>
    <t>https://community.secop.gov.co/Public/Tendering/OpportunityDetail/Index?noticeUID=CO1.NTC.5202325&amp;isFromPublicArea=True&amp;isModal=False</t>
  </si>
  <si>
    <t>SA-07-CAM-2023</t>
  </si>
  <si>
    <t>SEGUROS</t>
  </si>
  <si>
    <t>EXPEDICIÓN DE LAS PÓLIZAS DE SEGUROS QUE AMPAREN LOS BIENES MUEBLES, INMUEBLES E INTERESES PATRIMONIALES  DE PROPIEDAD DE LA CORPORACIÓN, Y DE AQUELLOS POR LOS QUE SEA O LLEGUE A SER LEGALMENTE RESPONSABLE</t>
  </si>
  <si>
    <t>LA PREVISORA SA CIA DE SEGUROS</t>
  </si>
  <si>
    <t>860002400-2</t>
  </si>
  <si>
    <t>Calle 8 #7 A 30 NEIVA HUILA</t>
  </si>
  <si>
    <t>GA2.1.2.02.02.007 Servicios financieros y servicios conexos, servicios inmobiliarios y servicios de leasing FUENTE 11001: PREDIAL VIGENCIA NEIVA $ 14,000,000.00 / GA2.1.2.02.02.007 Servicios financieros y servicios conexos, servicios inmobiliarios y servicios de leasing FUENTE 11002: PREDIAL VIGENCIA MPIOS $152,895,076.00</t>
  </si>
  <si>
    <t>https://community.secop.gov.co/Public/Tendering/OpportunityDetail/Index?noticeUID=CO1.NTC.5136763&amp;isFromPublicArea=True&amp;isModal=False</t>
  </si>
  <si>
    <t>SA-05-CAM-2023</t>
  </si>
  <si>
    <t>ADELANTAR ACCIONES DE INGENIERÍA PARA LA CONSERVACIÓN Y DESCONTAMINACIÓN DE FUENTES HÍDRICAS, MEDIANTE EL MANEJO DE AGUAS RESIDUALES DOMÉSTICAS RURALES CON LA CONSTRUCCIÓN DE SISTEMAS SÉPTICOS EN ÁREAS DE INFLUENCIA DE HUMEDALES CON PMA EN EJECUCIÓN, ÁREAS REGISTRADAS COMO RESERVAS NATURALES DE LA SOCIEDAD CIVIL Y COMO APOYO A COMUNIDADES INDÍGENAS</t>
  </si>
  <si>
    <t>CONSTRUCTORA D&amp;E S.A.S. / R.L. KELY JOHANA GUTIERREZ CORTEZ</t>
  </si>
  <si>
    <t xml:space="preserve"> 900207488-5</t>
  </si>
  <si>
    <t>CALLE 8 NUMERO 52-45 CASA 29 CONDOMINIO CAMINOS DE ORIENTE</t>
  </si>
  <si>
    <t>GI132320232020111703432020182.3.2.02.02.005 Servicios de la construcción FUENTE 15002: TUA VIGENCIA $18,840,592.00 / GI132320232020111703432020182.3.2.02.02.005 Servicios de la construcción FUENTE 18001: TUA CARTERA $1,725,257.00 / GI132320232020112404432020052.3.2.02.02.005 Servicios de la construcción FUENTE 15002: TUA VIGENCIA $54,842,263.00 / GI132320532050315109332050222.3.2.02.02.005 Servicios de la construcción FUENTE 18002: TASAS RETRIBUTIVAS CARTERA $30,862,216.00</t>
  </si>
  <si>
    <t>https://community.secop.gov.co/Public/Tendering/OpportunityDetail/Index?noticeUID=CO1.NTC.5135954&amp;isFromPublicArea=True&amp;isModal=False</t>
  </si>
  <si>
    <t>Suscripción Anual de 132 Licencias Workspace Business Standard por usuario para el correo electrónico de la CAM</t>
  </si>
  <si>
    <t>Información Localizada S.A.S.</t>
  </si>
  <si>
    <t>830062674-0</t>
  </si>
  <si>
    <t>Calle 84 #24-78
Bogotá, Cundinamarca</t>
  </si>
  <si>
    <t>GI132329932990115910932990652.3.2.02.02.008 Servicios prestados a las empresas y servicios de producción FUENTE: OTROS PROPIOS EVALUACION LICENCIAS $80,737,097.00</t>
  </si>
  <si>
    <t>https://www.colombiacompra.gov.co/tienda-virtual-del-estado-colombiano/ordenes-compra/120634</t>
  </si>
  <si>
    <t>CD-364-CAM-2023</t>
  </si>
  <si>
    <t>CONTRATO DE PRESTACIÓN DE SERVICIOS PROFESIONALES PARA BRINDAR ASISTENCIA TÉCNICA A LA SUBDIRECCIÓN DE GESTIÓN AMBIENTAL DE LA CORPORACIÓN AUTÓNOMA REGIONAL DEL ALTO MAGDALENA CAM EN ACTIVIDADES RELACIONADAS CON LOS SISTEMAS MODULARES DE TRATAMIENTO DE AGUAS MIELES (SMTA) INSTALADOS EN LAS AREAS PROTEGIDAS EN EL DEPARTAMENTO DEL HUILA</t>
  </si>
  <si>
    <t>ALDEMAR GUZMÁN VARGAS</t>
  </si>
  <si>
    <t>Carrera 2 A N° 19 – 23 La Plata – Huila</t>
  </si>
  <si>
    <t>GI132320232020112304132020082.3.2.02.02.008 Servicios prestados a las empresas y servicios de producción FUENTE 13001: TRANSF. SECTOR ELECTRICO VIGENCIA 6,237,102.00 / GI132320332030113606832030472.3.2.02.02.008 Servicios prestados a las empresas y servicios de producción FUENTE 18003: TSE CARTERA $448,634.00</t>
  </si>
  <si>
    <t>https://community.secop.gov.co/Public/Tendering/OpportunityDetail/Index?noticeUID=CO1.NTC.5252674&amp;isFromPublicArea=True&amp;isModal=False</t>
  </si>
  <si>
    <t>MC-086-CAM-2023</t>
  </si>
  <si>
    <t>CONTRATAR EL SERVICIO DE IMPRESIÓN DE DOCUMENTOS “CONOCIENDO LOS RIESGOS DE MI TERRITORIO”, CON EL FIN DE REALIZAR ACCIONES PREVENTIVAS Y DE EDUCACIÓN EN EL MARCO DE LA GESTIÓN DEL RIESGO DE DESASTRES EN LA JURISDICCIÓN DE LA CORPORACIÓN AUTÓNOMA REGIONAL DEL ALTO MAGDALENA - CAM</t>
  </si>
  <si>
    <t>GI132320532050214908832050172.3.2.02.02.008 Servicios prestados a las empresas y servicios de producción FUENTE 11002: PREDIAL VIGENCIA MPIOS $9,080,176.00</t>
  </si>
  <si>
    <t>https://community.secop.gov.co/Public/Tendering/OpportunityDetail/Index?noticeUID=CO1.NTC.5185646&amp;isFromPublicArea=True&amp;isModal=False</t>
  </si>
  <si>
    <t>CM-014-CAM-2023</t>
  </si>
  <si>
    <t>INTERVENTORÍA TÉCNICA, ADMINISTRATIVA, FINANCIERA, CONTABLE Y JURÍDICA DEL CONTRATO DE OBRA CUYO OBJETO ES: “MANTENIMIENTO PREVENTIVO Y CORRECTIVO DE TRES (3) BARRERAS DINÁMICAS DE RETENCIÓN DE DETRITOS AFECTADAS POR AVENIDAS TORRENCIALES, UNA (1) EN LA CORRIENTE HÍDRICA DE LA QUEBRADA MOTILÓN Y DOS (2) EN EL CAUCE DEL RIO LAS CEIBAS</t>
  </si>
  <si>
    <t>CRA 8C No 34-05 Neiva - Huila</t>
  </si>
  <si>
    <t>CERTIFICADO ENCARGO FIDUCIARIO CAM – PLAN DE ORDENAMIENTO Y MANEJO DE LA CUENCA HIDROGRAFICA DEL RÍO LAS CEIBAS EN EL MUNICIPIO DE NEIVA – FIDUCIARIA POPULAR S.A, $50.127.971 M/CTE, incluido 4 X mil, fuente TSE.</t>
  </si>
  <si>
    <t>Cuenta Rentar 250-390-11504-9 Encargo Fiduciario #052 -07 Fiduciaria Popular $50.127.967.00</t>
  </si>
  <si>
    <t>FIRMADO</t>
  </si>
  <si>
    <t>https://community.secop.gov.co/Public/Tendering/OpportunityDetail/Index?noticeUID=CO1.NTC.5149049&amp;isFromPublicArea=True&amp;isModal=False</t>
  </si>
  <si>
    <t>SA-SI-20-CAM-2023</t>
  </si>
  <si>
    <t>ADQUISICIÓN DE EQUIPOS ACTIVOS DE RED PARA EL FORTALECIMIENTO DE LA INFRAESTRUCTURA TECNOLÓGICA DE LA SEDE PRINCIPAL DE LA CORPORACIÓN AUTÓNOMA REGIONAL DEL ALTO MAGDALENA CAM.</t>
  </si>
  <si>
    <t>DAYVER ESKEY MOSQUERA MORENO</t>
  </si>
  <si>
    <t>Calle 65 86 57 – MEDELLÍN - ANTIOQUIA</t>
  </si>
  <si>
    <t>GI132329932990115910932990652.3.2.01.01.003.03.02 Maquinaria de informática y sus partes, piezas y accesorios FUENTE 11001: PREDIAL VIGENCIA NEIVA $61,720,606.00 / GI132329932990115910932990652.3.2.01.01.003.03.02 Maquinaria de informática y sus partes, piezas y accesorios FUENTE 18005: PREDIAL CARTERA $2,173,954.00.-</t>
  </si>
  <si>
    <t>https://community.secop.gov.co/Public/Tendering/OpportunityDetail/Index?noticeUID=CO1.NTC.5140771&amp;isFromPublicArea=True&amp;isModal=False</t>
  </si>
  <si>
    <t>SA-SI-021-CAM-2023</t>
  </si>
  <si>
    <t>ADQUISICIÓN DE ELEMENTOS PARA FORTALECER LA CAPACIDAD OPERATIVA DE RESPUESTA ANTE LOS INCENDIOS DE COBERTURA VEGETAL EN EL DEPARTAMENTO DEL HUILA POR PARTE DE LOS BOMBEROS COMO INTEGRANTES DE LOS CONSEJOS MUNICIPALES PARA LA GESTIÓN DEL RIESGO DE DESASTRES</t>
  </si>
  <si>
    <t>INGENIERÍA CONTRA INCENDIO Y SEGURIDAD INDUSTRIAL - INCOLDEXT SAS / R.L. JOSE IVAN RODRIGUEZ GARZON</t>
  </si>
  <si>
    <t>860051227-3</t>
  </si>
  <si>
    <t>AC. 6 # 31C-55 Bogotá.</t>
  </si>
  <si>
    <t>2023001100 / CERTIFICADO ENCARGO FIDUCIARIO CAM – PLAN DE ORDENAMIENTO Y MANEJO DE LA CUENCA HIDROGRAFICA DEL RÍO LAS CEIBAS EN EL MUNICIPIO DE NEIVA – FIDUCIARIA POPULAR S.A, $17.640.393 M/CTE, incluido 4 X mil.</t>
  </si>
  <si>
    <t>GI132320532050215009132050202.3.2.01.01.003.02.08 Otra maquinaria para usos especiales y sus partes y piezas FUENTE 11001: PREDIAL VIGENCIA NEIVA $4,085,367.00 / GI132320532050215009132050202.3.2.01.01.003.02.08 Otra maquinaria para usos especiales y sus partes y piezas FUENTE 11002: PREDIAL VIGENCIA MPIOS $995,373.00 / GI132320532050215009132050202.3.2.01.01.003.02.08 Otra maquinaria para usos especiales y sus partes y piezas FUENTE 13001: TRANSF. SECTOR ELECTRICO VIGENCIA $189,453,934.00 /GI132320532050215009132050202.3.2.01.01.003.02.08 Otra maquinaria para usos especiales y sus partes y piezas FUENTE 18005: PREDIAL CARTERA $8,329,840.00 /GI132320532050215009132050202.3.2.02.02.006 Servicios de alojamiento; servicios de suministro de comidas y bebidas; servicios de transporte; y servicios de distribución de electricidad, gas y agua FUENTE 11002: PREDIAL VIGENCIA MPIOS $97,022,158.00 // Cuenta Rentar 250-390-11504-9 Encargo Fiduciario #052 -07 Fiduciaria Popular $17.640.393.00</t>
  </si>
  <si>
    <t>05/10/2023 // 28/07/2023</t>
  </si>
  <si>
    <t>2023001930 // 2023000041</t>
  </si>
  <si>
    <t>30 DÍAS</t>
  </si>
  <si>
    <t>https://community.secop.gov.co/Public/Tendering/OpportunityDetail/Index?noticeUID=CO1.NTC.5154072&amp;isFromPublicArea=True&amp;isModal=False</t>
  </si>
  <si>
    <t>MC-088-CAM-2023</t>
  </si>
  <si>
    <t xml:space="preserve">PRESTACIÓN DE SERVICIOS DE APOYO A LA DIRECCIÓN TERRITORIAL OCCIDENTE DE LA CAM DE APOYO ADMINISTRATIVO Y OPERACIONAL EN ACCIONES DE CONTROL AL APROVECHAMIENTO ILEGAL DE LOS BOSQUES, ACTIVIDADES ADMINISTRATIVAS Y USO APLICATIVOS
WEB.
</t>
  </si>
  <si>
    <t>2 M - 15 D SIN EXCEDER 30/12/2023</t>
  </si>
  <si>
    <t>ANDRES FELIPE GALINDO TORRES</t>
  </si>
  <si>
    <t>CALLE 1 SUR #4 67 Nátaga Huila</t>
  </si>
  <si>
    <t>GA2.1.2.02.02.008 Servicios prestados a las empresas y servicios de producción FUENTE 13001: TRANSF. SECTOR ELECTRICO VIGENCIA $1,647,363.00 / GI132320432040114508032040482.3.2.02.02.008 Servicios prestados a las empresas y servicios de producción FUENTE11002: PREDIAL VIGENCIA MPIOS $547,675.00 / GI132320432040114508032040482.3.2.02.02.008 Servicios prestados a las empresas y servicios de producción FUENTE 18005: PREDIAL CARTERA $3,185,599.00.-</t>
  </si>
  <si>
    <t>https://community.secop.gov.co/Public/Tendering/OpportunityDetail/Index?noticeUID=CO1.NTC.5212307&amp;isFromPublicArea=True&amp;isModal=False</t>
  </si>
  <si>
    <t>NUMERACION ANULADA</t>
  </si>
  <si>
    <t>MC-87-CAM-2023</t>
  </si>
  <si>
    <t>EJERCER LA INTERVENTORÍA TÉCNICA, ADMINISTRATIVA, FINANCIERA, CONTABLE, AMBIENTAL Y JURÍDICA DEL CONTRATO DEL PROCESO DE SELECCIÓN ABREVIADA DE MENOR CUANTÍA SA-05-CAM-2023 CUYO OBJETO ES “ADELANTAR ACCIONES DE INGENIERÍA PARA LA CONSERVACIÓN Y DESCONTAMINACIÓN DE FUENTES HÍDRICAS, MEDIANTE EL MANEJO DE AGUAS RESIDUALES DOMÉSTICAS RURALES CON LA CONSTRUCCIÓN DE SISTEMAS SÉPTICOS EN ÁREAS DE INFLUENCIA DE HUMEDALES CON PMA EN EJECUCIÓN, ÁREAS REGISTRADAS COMO RESERVAS NATURALES DE LA SOCIEDAD CIVIL Y COMO APOYO A COMUNIDADES INDÍGENAS</t>
  </si>
  <si>
    <t>JUAN MANUEL MEDINA BARRETO</t>
  </si>
  <si>
    <t>AVENIDA LA TOMA No. 11 - 02 Neiva Huila</t>
  </si>
  <si>
    <t>GI132320232020111703432020182.3.2.02.02.008 Servicios prestados a las empresas y servicios de producción FUENTE 11002: PREDIAL VIGENCIA MPIOS $2,056,664.00 / GI132320232020112404432020052.3.2.02.02.008 Servicios prestados a las empresas y servicios de 
producción FUENTE 11001: PREDIAL VIGENCIA NEIVA $7,658.00 / GI132320232020112404432020052.3.2.02.02.008 Servicios prestados a las empresas y servicios de producción FUENTE 11002: PREDIAL VIGENCIA MPIOS $8,551,119.00</t>
  </si>
  <si>
    <t>https://community.secop.gov.co/Public/Tendering/OpportunityDetail/Index?noticeUID=CO1.NTC.5205807&amp;isFromPublicArea=True&amp;isModal=False</t>
  </si>
  <si>
    <t>CD-365-CAM-2023</t>
  </si>
  <si>
    <t>PRESTACIÓN DE SERVICIOS PROFESIONALES A LA SUBDIRECCIÓN DE GESTIÓN AMBIENTAL DE LA CORPORACIÓN AUTÓNOMA REGIONAL DEL ALTO MAGDALENA – CAM, PARA LA REALIZACIÓN DE ACTIVIDADES DE APOYO TÉCNICO, ADMINISTRATIVO Y FINANCIERO PARA EL CUMPLIMIENTO DEL ALCANCE DEL PROYECTO DENOMINADO:” INSTALACIÓN DE ESTUFAS EFICIENTES FIJAS PARA FAMILIAS DE LA ZONA RURAL DEL DEPARTAMENTO DEL HUILA CÓDIGO BPIN 2023004410072</t>
  </si>
  <si>
    <t>JAVIER ALBERTO PEREZ ROJAS</t>
  </si>
  <si>
    <t>CL 12 1 F 15 Neiva Huila.</t>
  </si>
  <si>
    <t>2023001261 / 1723</t>
  </si>
  <si>
    <t>GI132320632060115409632060032.3.2.02.02.008 Servicios prestados a las empresas y servicios de producción FUENTE 11001: PREDIAL VIGENCIA NEIVA $30,326,280.00 / RGI3200RG32060900202341007232060032.3.2.02.02.008 Servicios prestados a las empresas y servicios de producción FUENTE 00RG: ASIGNACIÓN PARA LA INVERSIÓN REGIONAL - REGIONES $29,148,704.00 // 01-323100 CAM -00AR-3206-0900-2023-00441-0072 INSTALACIÓN DE ESTUFAS EFICIENTES FIJAS PARA FAMILIAS DE LA ZONA RURAL DEL DEPARTAMENTO DEL HUILA- Nación-AR41000 -CSF $29.148.704,00.-</t>
  </si>
  <si>
    <t>30/11/2023 / 30/11/2023</t>
  </si>
  <si>
    <t>2023001963 // 1523</t>
  </si>
  <si>
    <t>https://community.secop.gov.co/Public/Tendering/OpportunityDetail/Index?noticeUID=CO1.NTC.5312386&amp;isFromPublicArea=True&amp;isModal=False</t>
  </si>
  <si>
    <t>CD-366-CAM-2023</t>
  </si>
  <si>
    <t>Aunar Esfuerzos Técnicos, Administrativos y Financieros para ejecutar ítems no previstos del proyecto denominado “CONSTRUCCIÓN DEL SISTEMA DE TRATAMIENTO DE AGUA RESIDUAL DEL MUNICIPIO DE GARZÓN, HUILA”; proyecto priorizado en el Plan Ambiental
PAP-PDA y radicado en Ventanilla Única del Ministerio de Vivienda, Ciudad y Territorio bajo No. 2018ER0048839 del 30/05/2018, viabilizado en sesión No.55 del 30 de septiembre de 2021, y acorde con la viabilidad 2023EE0059356 de fecha 27 de junio de 2023 de reformulación del proyecto por parte del MVCT”.</t>
  </si>
  <si>
    <t>LA SOCIEDAD DE ACUEDUCTOS ALCANTARILLADOS Y ASEO-AGUAS DEL HUILA S.A.E.S.P.</t>
  </si>
  <si>
    <t>800100553 - 2</t>
  </si>
  <si>
    <t>Calle 21 No. 1C - 17 Neiva (Huila) - Colombia</t>
  </si>
  <si>
    <t>CERTIFICADO 16263 CONSORCIO FIA/viabilidad 2023EE0059356</t>
  </si>
  <si>
    <t>Fuente PA FIA Recursos CAR – Tasa Retributiva</t>
  </si>
  <si>
    <t>https://community.secop.gov.co/Public/Tendering/OpportunityDetail/Index?noticeUID=CO1.NTC.5355967&amp;isFromPublicArea=True&amp;isModal=False</t>
  </si>
  <si>
    <t>LP-010-CAM-2023</t>
  </si>
  <si>
    <t>Realización de la Fase 2 del proyecto "CONSTRUCCIÓN DE OBRAS DE CONTROL Y MITIGACIÓN POR INUNDACIÓN Y AVENIDA TORRENCIAL DE RÍO TIMANÁ EN EL MUNICIPIO DE TIMANÁ, HUILA</t>
  </si>
  <si>
    <t>CONSORCIO CANALIZACION FASE II</t>
  </si>
  <si>
    <t>901783965-1</t>
  </si>
  <si>
    <t>CARRERA 4 No. 4-41 NEIVA HUILA</t>
  </si>
  <si>
    <t>GI132320532050 215009032050202.3.2.01.01.001.03.19 Otras obras de ingeniería civil FUENTE 13001: TRANSF. SECTOR ELECTRICO VIGENCIA $2,114,626,870.00</t>
  </si>
  <si>
    <t>CONSORCIO INTERCAM /FREDY ANTONIO ANGARITA PEREZ</t>
  </si>
  <si>
    <t>https://community.secop.gov.co/Public/Tendering/OpportunityDetail/Index?noticeUID=CO1.NTC.5226311&amp;isFromPublicArea=True&amp;isModal=False</t>
  </si>
  <si>
    <t>SA-SI-017-CAM-2023</t>
  </si>
  <si>
    <t>PRODUCCIÓN Y SUMINISTRO A TODO COSTO, DE MATERIAL VEGETAL (ÁRBOLES FORESTALES Y FRUTALES), ASÍ COMO TRANSPORTE HASTA LOS SITIOS PARA SU DISPOSICIÓN FINAL, NECESARIOS PARA EL DESARROLLO DE ACCIONES CONTEMPLADAS EN LOS DIFERENTES PROYECTOS DEL PLAN DE ACCIÓN INSTITUCIONAL QUE EJECUTA LA CORPORACIÓN AUTÓNOMA REGIONAL DEL ALTO MAGDALENA - CAM, EN PRO DE LA CONSERVACIÓN DEL MEDIO AMBIENTE.</t>
  </si>
  <si>
    <t>CLAUDIA MARINA SAAVEDRA TORRES / VIVERO VILLA MONICA</t>
  </si>
  <si>
    <t xml:space="preserve"> Lote 3 vereda Aparco Vía Totumo Ibagué, Tolima</t>
  </si>
  <si>
    <t>2023001026 // ENCARGO FIDUCIARIO CAM – PLAN DE ORDENAMIENTO Y MANEJO DE LA CUENCA HIDROGRAFICA DEL RÍO LAS CEIBAS EN EL MUNICIPIO DE NEIVA – FIDUCIARIA POPULAR S.A, con recursos
disponibles por valor de $140.635.300) M/CTE, incluido 4 X mil, fuente TUA.</t>
  </si>
  <si>
    <t>GI132320232020111803532020082.3.2.02.01.000 Agricultura, silvicultura y productos de la pesca FUENTE 11002: PREDIAL VIGENCIA MPIOS $178,738.00 / GI132320232020111803532020082.3.2.02.01.000 Agricultura, silvicultura y productos de la pesca FUENTE 13001: TRANSF. SECTOR ELECTRICO VIGENCIA $3,445,728.00 / GI132320232020111803532020082.3.2.02.01.000 Agricultura, silvicultura y productos de la pesca FUENTE 13001: TRANSF. SECTOR ELECTRICO VIGENCIA $10,627,340.00 / GI132320232020111803532020082.3.2.02.01.000 Agricultura, silvicultura y productos de la pesca FUENTE 14001: CONVENIOS $1,692,000.00 / GI132320232020111803532020082.3.2.02.01.000 Agricultura, silvicultura y productos de la pesca FUENTE 14001: CONVENIOS $42,992,500.00 / GI132320232020112304232020082.3.2.02.01.000 Agricultura, silvicultura y productos de la pesca FUENTE 13001: TRANSF. SECTOR ELECTRICO VIGENCIA $909,624.00 / GI132320232020112304232020082.3.2.02.01.000 Agricultura, silvicultura y productos de la pesca FUENTE13001: TRANSF. SECTOR ELECTRICO VIGENCIA $9,899,440.00.- //  Cuenta Rentar 250-390-11504-9 Encargo Fiduciario #052 -07 Fiduciaria Popular $140.635.300.00</t>
  </si>
  <si>
    <t>11/09/2023 - 19/09/2023</t>
  </si>
  <si>
    <t>2023002016 //2023000043</t>
  </si>
  <si>
    <t>https://community.secop.gov.co/Public/Tendering/OpportunityDetail/Index?noticeUID=CO1.NTC.5082662&amp;isFromPublicArea=True&amp;isModal=False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</si>
</sst>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3" formatCode="_-* #,##0.00_-;\-* #,##0.00_-;_-* &quot;-&quot;??_-;_-@_-"/>
    <numFmt numFmtId="164" formatCode="_-* #,##0.00_-;\-* #,##0.00_-;_-* &quot;-&quot;??_-;_-@"/>
    <numFmt numFmtId="165" formatCode="yyyy\-mm\-dd"/>
    <numFmt numFmtId="166" formatCode="_-* #,##0_-;\-* #,##0_-;_-* &quot;-&quot;??_-;_-@"/>
    <numFmt numFmtId="167" formatCode="yyyy/mm/dd"/>
    <numFmt numFmtId="168" formatCode="d/m/yyyy"/>
    <numFmt numFmtId="169" formatCode="_-* #,##0.0_-;\-* #,##0.0_-;_-* &quot;-&quot;??_-;_-@"/>
    <numFmt numFmtId="170" formatCode="_-* #,##0_-;\-* #,##0_-;_-* &quot;-&quot;??_-;_-@_-"/>
  </numFmts>
  <fonts count="22" x14ac:knownFonts="1">
    <font>
      <sz val="11"/>
      <color theme="1"/>
      <name val="Calibri"/>
      <family val="2"/>
      <scheme val="minor"/>
    </font>
    <font>
      <sz val="11"/>
      <color theme="1"/>
      <name val="Calibri"/>
      <family val="2"/>
      <scheme val="minor"/>
    </font>
    <font>
      <b/>
      <sz val="11"/>
      <color theme="1"/>
      <name val="Calibri"/>
      <family val="2"/>
      <scheme val="minor"/>
    </font>
    <font>
      <b/>
      <sz val="11"/>
      <color theme="1"/>
      <name val="Calibri"/>
      <family val="2"/>
    </font>
    <font>
      <sz val="11"/>
      <color theme="1"/>
      <name val="Calibri"/>
      <family val="2"/>
    </font>
    <font>
      <sz val="11"/>
      <name val="Calibri"/>
      <family val="2"/>
    </font>
    <font>
      <u/>
      <sz val="11"/>
      <color theme="10"/>
      <name val="Calibri"/>
      <family val="2"/>
      <scheme val="minor"/>
    </font>
    <font>
      <sz val="10"/>
      <color rgb="FF000000"/>
      <name val="Tahoma"/>
      <family val="2"/>
    </font>
    <font>
      <sz val="10"/>
      <color theme="1"/>
      <name val="Tahoma"/>
      <family val="2"/>
    </font>
    <font>
      <sz val="10"/>
      <color rgb="FF000000"/>
      <name val="Verdana"/>
      <family val="2"/>
    </font>
    <font>
      <u/>
      <sz val="11"/>
      <color theme="1"/>
      <name val="Calibri"/>
      <family val="2"/>
    </font>
    <font>
      <u/>
      <sz val="11"/>
      <name val="Calibri"/>
      <family val="2"/>
      <scheme val="minor"/>
    </font>
    <font>
      <sz val="11"/>
      <color rgb="FF1F1F1F"/>
      <name val="Calibri"/>
      <family val="2"/>
      <scheme val="minor"/>
    </font>
    <font>
      <sz val="11"/>
      <name val="Calibri"/>
      <family val="2"/>
      <scheme val="minor"/>
    </font>
    <font>
      <sz val="11"/>
      <color rgb="FF000000"/>
      <name val="Calibri"/>
      <family val="2"/>
      <scheme val="minor"/>
    </font>
    <font>
      <sz val="10"/>
      <name val="Arial"/>
      <family val="2"/>
    </font>
    <font>
      <b/>
      <sz val="10"/>
      <color theme="1"/>
      <name val="Arial"/>
      <family val="2"/>
    </font>
    <font>
      <sz val="10"/>
      <color theme="1"/>
      <name val="Arial"/>
      <family val="2"/>
    </font>
    <font>
      <b/>
      <sz val="10"/>
      <color theme="1"/>
      <name val="Calibri"/>
      <family val="2"/>
    </font>
    <font>
      <sz val="10"/>
      <color theme="1"/>
      <name val="Calibri"/>
      <family val="2"/>
    </font>
    <font>
      <sz val="10"/>
      <color theme="1"/>
      <name val="Calibri"/>
      <family val="2"/>
      <scheme val="minor"/>
    </font>
    <font>
      <sz val="10"/>
      <name val="Calibri"/>
      <family val="2"/>
    </font>
  </fonts>
  <fills count="7">
    <fill>
      <patternFill patternType="none"/>
    </fill>
    <fill>
      <patternFill patternType="gray125"/>
    </fill>
    <fill>
      <patternFill patternType="solid">
        <fgColor rgb="FFFFFF00"/>
        <bgColor indexed="64"/>
      </patternFill>
    </fill>
    <fill>
      <patternFill patternType="solid">
        <fgColor theme="6" tint="0.59999389629810485"/>
        <bgColor indexed="64"/>
      </patternFill>
    </fill>
    <fill>
      <patternFill patternType="solid">
        <fgColor rgb="FFFF0000"/>
        <bgColor indexed="64"/>
      </patternFill>
    </fill>
    <fill>
      <patternFill patternType="solid">
        <fgColor theme="0" tint="-0.14999847407452621"/>
        <bgColor indexed="64"/>
      </patternFill>
    </fill>
    <fill>
      <patternFill patternType="solid">
        <fgColor theme="0"/>
        <bgColor indexed="64"/>
      </patternFill>
    </fill>
  </fills>
  <borders count="50">
    <border>
      <left/>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style="medium">
        <color rgb="FF000000"/>
      </top>
      <bottom style="thin">
        <color rgb="FF000000"/>
      </bottom>
      <diagonal/>
    </border>
    <border>
      <left/>
      <right style="thin">
        <color rgb="FF000000"/>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bottom/>
      <diagonal/>
    </border>
    <border>
      <left/>
      <right style="medium">
        <color rgb="FF000000"/>
      </right>
      <top/>
      <bottom/>
      <diagonal/>
    </border>
    <border>
      <left style="medium">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top style="thin">
        <color rgb="FF000000"/>
      </top>
      <bottom style="medium">
        <color rgb="FF000000"/>
      </bottom>
      <diagonal/>
    </border>
    <border>
      <left/>
      <right style="thin">
        <color rgb="FF000000"/>
      </right>
      <top style="thin">
        <color rgb="FF000000"/>
      </top>
      <bottom style="medium">
        <color rgb="FF000000"/>
      </bottom>
      <diagonal/>
    </border>
    <border>
      <left/>
      <right style="medium">
        <color rgb="FF000000"/>
      </right>
      <top style="thin">
        <color rgb="FF000000"/>
      </top>
      <bottom style="medium">
        <color rgb="FF000000"/>
      </bottom>
      <diagonal/>
    </border>
    <border>
      <left style="thin">
        <color rgb="FF000000"/>
      </left>
      <right/>
      <top style="medium">
        <color rgb="FF000000"/>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thin">
        <color rgb="FF000000"/>
      </right>
      <top style="medium">
        <color rgb="FF000000"/>
      </top>
      <bottom style="medium">
        <color rgb="FF000000"/>
      </bottom>
      <diagonal/>
    </border>
    <border>
      <left style="medium">
        <color rgb="FF000000"/>
      </left>
      <right style="thin">
        <color rgb="FF000000"/>
      </right>
      <top style="medium">
        <color rgb="FF000000"/>
      </top>
      <bottom/>
      <diagonal/>
    </border>
    <border>
      <left style="thin">
        <color rgb="FF000000"/>
      </left>
      <right style="medium">
        <color rgb="FF000000"/>
      </right>
      <top style="medium">
        <color rgb="FF000000"/>
      </top>
      <bottom/>
      <diagonal/>
    </border>
    <border>
      <left style="thin">
        <color rgb="FF000000"/>
      </left>
      <right style="thin">
        <color rgb="FF000000"/>
      </right>
      <top style="medium">
        <color rgb="FF000000"/>
      </top>
      <bottom/>
      <diagonal/>
    </border>
    <border>
      <left style="medium">
        <color rgb="FF000000"/>
      </left>
      <right style="medium">
        <color rgb="FF000000"/>
      </right>
      <top style="medium">
        <color rgb="FF000000"/>
      </top>
      <bottom/>
      <diagonal/>
    </border>
    <border>
      <left/>
      <right style="thin">
        <color rgb="FF000000"/>
      </right>
      <top style="medium">
        <color rgb="FF000000"/>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top/>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top/>
      <bottom style="thin">
        <color rgb="FF000000"/>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right/>
      <top/>
      <bottom style="thin">
        <color rgb="FF000000"/>
      </bottom>
      <diagonal/>
    </border>
    <border>
      <left/>
      <right/>
      <top style="thin">
        <color rgb="FF000000"/>
      </top>
      <bottom/>
      <diagonal/>
    </border>
    <border>
      <left style="medium">
        <color auto="1"/>
      </left>
      <right style="medium">
        <color auto="1"/>
      </right>
      <top style="medium">
        <color auto="1"/>
      </top>
      <bottom/>
      <diagonal/>
    </border>
    <border>
      <left style="medium">
        <color auto="1"/>
      </left>
      <right style="medium">
        <color auto="1"/>
      </right>
      <top/>
      <bottom/>
      <diagonal/>
    </border>
  </borders>
  <cellStyleXfs count="3">
    <xf numFmtId="0" fontId="0" fillId="0" borderId="0"/>
    <xf numFmtId="43" fontId="1" fillId="0" borderId="0" applyFont="0" applyFill="0" applyBorder="0" applyAlignment="0" applyProtection="0"/>
    <xf numFmtId="0" fontId="6" fillId="0" borderId="0" applyNumberFormat="0" applyFill="0" applyBorder="0" applyAlignment="0" applyProtection="0"/>
  </cellStyleXfs>
  <cellXfs count="528">
    <xf numFmtId="0" fontId="0" fillId="0" borderId="0" xfId="0"/>
    <xf numFmtId="0" fontId="4" fillId="2" borderId="27" xfId="0" applyFont="1" applyFill="1" applyBorder="1" applyAlignment="1">
      <alignment horizontal="left" vertical="top"/>
    </xf>
    <xf numFmtId="167" fontId="4" fillId="2" borderId="27" xfId="0" applyNumberFormat="1" applyFont="1" applyFill="1" applyBorder="1" applyAlignment="1">
      <alignment horizontal="left" vertical="center"/>
    </xf>
    <xf numFmtId="0" fontId="4" fillId="2" borderId="27" xfId="0" applyFont="1" applyFill="1" applyBorder="1" applyAlignment="1">
      <alignment vertical="top"/>
    </xf>
    <xf numFmtId="49" fontId="4" fillId="2" borderId="27" xfId="0" applyNumberFormat="1" applyFont="1" applyFill="1" applyBorder="1" applyAlignment="1">
      <alignment horizontal="left"/>
    </xf>
    <xf numFmtId="0" fontId="4" fillId="2" borderId="27" xfId="0" applyFont="1" applyFill="1" applyBorder="1" applyAlignment="1">
      <alignment horizontal="right"/>
    </xf>
    <xf numFmtId="165" fontId="4" fillId="2" borderId="27" xfId="0" applyNumberFormat="1" applyFont="1" applyFill="1" applyBorder="1" applyAlignment="1">
      <alignment horizontal="right"/>
    </xf>
    <xf numFmtId="0" fontId="4" fillId="2" borderId="27" xfId="0" applyFont="1" applyFill="1" applyBorder="1" applyAlignment="1"/>
    <xf numFmtId="0" fontId="6" fillId="2" borderId="27" xfId="2" applyFill="1" applyBorder="1" applyAlignment="1"/>
    <xf numFmtId="0" fontId="0" fillId="2" borderId="31" xfId="0" applyFill="1" applyBorder="1" applyAlignment="1" applyProtection="1">
      <alignment vertical="center"/>
      <protection locked="0"/>
    </xf>
    <xf numFmtId="167" fontId="4" fillId="2" borderId="32" xfId="0" applyNumberFormat="1" applyFont="1" applyFill="1" applyBorder="1" applyAlignment="1">
      <alignment horizontal="left" vertical="center"/>
    </xf>
    <xf numFmtId="0" fontId="4" fillId="3" borderId="27" xfId="0" applyFont="1" applyFill="1" applyBorder="1" applyAlignment="1">
      <alignment horizontal="left" vertical="top"/>
    </xf>
    <xf numFmtId="167" fontId="4" fillId="3" borderId="27" xfId="0" applyNumberFormat="1" applyFont="1" applyFill="1" applyBorder="1" applyAlignment="1">
      <alignment horizontal="left" vertical="center"/>
    </xf>
    <xf numFmtId="0" fontId="4" fillId="3" borderId="27" xfId="0" applyFont="1" applyFill="1" applyBorder="1" applyAlignment="1">
      <alignment vertical="top"/>
    </xf>
    <xf numFmtId="49" fontId="4" fillId="3" borderId="27" xfId="0" applyNumberFormat="1" applyFont="1" applyFill="1" applyBorder="1" applyAlignment="1">
      <alignment horizontal="left"/>
    </xf>
    <xf numFmtId="0" fontId="4" fillId="3" borderId="27" xfId="0" applyFont="1" applyFill="1" applyBorder="1" applyAlignment="1">
      <alignment horizontal="right"/>
    </xf>
    <xf numFmtId="165" fontId="4" fillId="3" borderId="27" xfId="0" applyNumberFormat="1" applyFont="1" applyFill="1" applyBorder="1" applyAlignment="1">
      <alignment horizontal="right"/>
    </xf>
    <xf numFmtId="167" fontId="4" fillId="3" borderId="32" xfId="0" applyNumberFormat="1" applyFont="1" applyFill="1" applyBorder="1" applyAlignment="1">
      <alignment horizontal="left" vertical="center"/>
    </xf>
    <xf numFmtId="0" fontId="4" fillId="3" borderId="27" xfId="0" applyFont="1" applyFill="1" applyBorder="1" applyAlignment="1"/>
    <xf numFmtId="0" fontId="6" fillId="3" borderId="27" xfId="2" applyFill="1" applyBorder="1" applyAlignment="1"/>
    <xf numFmtId="0" fontId="1" fillId="2" borderId="27" xfId="0" applyFont="1" applyFill="1" applyBorder="1" applyAlignment="1"/>
    <xf numFmtId="165" fontId="4" fillId="2" borderId="27" xfId="0" applyNumberFormat="1" applyFont="1" applyFill="1" applyBorder="1" applyAlignment="1">
      <alignment horizontal="left"/>
    </xf>
    <xf numFmtId="0" fontId="4" fillId="2" borderId="27" xfId="0" applyFont="1" applyFill="1" applyBorder="1" applyAlignment="1">
      <alignment horizontal="center" vertical="center"/>
    </xf>
    <xf numFmtId="0" fontId="4" fillId="4" borderId="27" xfId="0" applyFont="1" applyFill="1" applyBorder="1" applyAlignment="1">
      <alignment horizontal="left" vertical="top"/>
    </xf>
    <xf numFmtId="0" fontId="4" fillId="4" borderId="27" xfId="0" applyFont="1" applyFill="1" applyBorder="1" applyAlignment="1">
      <alignment horizontal="center" vertical="center"/>
    </xf>
    <xf numFmtId="167" fontId="4" fillId="4" borderId="27" xfId="0" applyNumberFormat="1" applyFont="1" applyFill="1" applyBorder="1" applyAlignment="1">
      <alignment horizontal="left" vertical="center"/>
    </xf>
    <xf numFmtId="0" fontId="4" fillId="4" borderId="27" xfId="0" applyFont="1" applyFill="1" applyBorder="1" applyAlignment="1">
      <alignment vertical="top"/>
    </xf>
    <xf numFmtId="0" fontId="4" fillId="4" borderId="27" xfId="0" applyFont="1" applyFill="1" applyBorder="1" applyAlignment="1">
      <alignment horizontal="left"/>
    </xf>
    <xf numFmtId="0" fontId="4" fillId="4" borderId="27" xfId="0" applyFont="1" applyFill="1" applyBorder="1" applyAlignment="1">
      <alignment horizontal="right"/>
    </xf>
    <xf numFmtId="165" fontId="4" fillId="4" borderId="27" xfId="0" applyNumberFormat="1" applyFont="1" applyFill="1" applyBorder="1" applyAlignment="1">
      <alignment horizontal="left"/>
    </xf>
    <xf numFmtId="165" fontId="4" fillId="4" borderId="27" xfId="0" applyNumberFormat="1" applyFont="1" applyFill="1" applyBorder="1" applyAlignment="1">
      <alignment horizontal="right"/>
    </xf>
    <xf numFmtId="165" fontId="4" fillId="4" borderId="32" xfId="0" applyNumberFormat="1" applyFont="1" applyFill="1" applyBorder="1" applyAlignment="1">
      <alignment horizontal="left"/>
    </xf>
    <xf numFmtId="167" fontId="4" fillId="4" borderId="32" xfId="0" applyNumberFormat="1" applyFont="1" applyFill="1" applyBorder="1" applyAlignment="1">
      <alignment horizontal="left" vertical="center"/>
    </xf>
    <xf numFmtId="0" fontId="4" fillId="4" borderId="27" xfId="0" applyFont="1" applyFill="1" applyBorder="1" applyAlignment="1"/>
    <xf numFmtId="0" fontId="6" fillId="0" borderId="27" xfId="2" applyFill="1" applyBorder="1" applyAlignment="1"/>
    <xf numFmtId="0" fontId="1" fillId="2" borderId="27" xfId="0" applyFont="1" applyFill="1" applyBorder="1" applyAlignment="1">
      <alignment horizontal="left" vertical="top"/>
    </xf>
    <xf numFmtId="0" fontId="1" fillId="2" borderId="27" xfId="0" applyFont="1" applyFill="1" applyBorder="1" applyAlignment="1">
      <alignment horizontal="center" vertical="center"/>
    </xf>
    <xf numFmtId="0" fontId="1" fillId="2" borderId="27" xfId="0" applyFont="1" applyFill="1" applyBorder="1" applyAlignment="1">
      <alignment vertical="top"/>
    </xf>
    <xf numFmtId="0" fontId="1" fillId="2" borderId="27" xfId="0" applyFont="1" applyFill="1" applyBorder="1" applyAlignment="1">
      <alignment horizontal="right"/>
    </xf>
    <xf numFmtId="165" fontId="1" fillId="2" borderId="27" xfId="0" applyNumberFormat="1" applyFont="1" applyFill="1" applyBorder="1" applyAlignment="1">
      <alignment horizontal="right"/>
    </xf>
    <xf numFmtId="0" fontId="1" fillId="2" borderId="27" xfId="0" applyFont="1" applyFill="1" applyBorder="1" applyAlignment="1">
      <alignment vertical="center"/>
    </xf>
    <xf numFmtId="0" fontId="1" fillId="3" borderId="27" xfId="0" applyFont="1" applyFill="1" applyBorder="1" applyAlignment="1">
      <alignment horizontal="left" vertical="top"/>
    </xf>
    <xf numFmtId="0" fontId="1" fillId="3" borderId="27" xfId="0" applyFont="1" applyFill="1" applyBorder="1" applyAlignment="1">
      <alignment vertical="center"/>
    </xf>
    <xf numFmtId="0" fontId="1" fillId="3" borderId="27" xfId="0" applyFont="1" applyFill="1" applyBorder="1" applyAlignment="1">
      <alignment vertical="top"/>
    </xf>
    <xf numFmtId="0" fontId="1" fillId="3" borderId="27" xfId="0" applyFont="1" applyFill="1" applyBorder="1" applyAlignment="1">
      <alignment horizontal="right"/>
    </xf>
    <xf numFmtId="165" fontId="1" fillId="3" borderId="27" xfId="0" applyNumberFormat="1" applyFont="1" applyFill="1" applyBorder="1" applyAlignment="1">
      <alignment horizontal="right"/>
    </xf>
    <xf numFmtId="0" fontId="1" fillId="2" borderId="27" xfId="0" applyFont="1" applyFill="1" applyBorder="1" applyAlignment="1">
      <alignment horizontal="left"/>
    </xf>
    <xf numFmtId="165" fontId="6" fillId="2" borderId="27" xfId="2" applyNumberFormat="1" applyFill="1" applyBorder="1" applyAlignment="1"/>
    <xf numFmtId="49" fontId="4" fillId="4" borderId="27" xfId="0" applyNumberFormat="1" applyFont="1" applyFill="1" applyBorder="1" applyAlignment="1">
      <alignment horizontal="left"/>
    </xf>
    <xf numFmtId="167" fontId="4" fillId="4" borderId="29" xfId="0" applyNumberFormat="1" applyFont="1" applyFill="1" applyBorder="1" applyAlignment="1">
      <alignment horizontal="left" vertical="center"/>
    </xf>
    <xf numFmtId="0" fontId="6" fillId="4" borderId="27" xfId="2" applyFill="1" applyBorder="1" applyAlignment="1"/>
    <xf numFmtId="165" fontId="4" fillId="4" borderId="37" xfId="0" applyNumberFormat="1" applyFont="1" applyFill="1" applyBorder="1" applyAlignment="1">
      <alignment horizontal="left"/>
    </xf>
    <xf numFmtId="0" fontId="1" fillId="5" borderId="27" xfId="0" applyFont="1" applyFill="1" applyBorder="1" applyAlignment="1">
      <alignment vertical="top"/>
    </xf>
    <xf numFmtId="49" fontId="4" fillId="5" borderId="27" xfId="0" applyNumberFormat="1" applyFont="1" applyFill="1" applyBorder="1" applyAlignment="1">
      <alignment horizontal="left"/>
    </xf>
    <xf numFmtId="0" fontId="4" fillId="5" borderId="27" xfId="0" applyFont="1" applyFill="1" applyBorder="1" applyAlignment="1">
      <alignment horizontal="right"/>
    </xf>
    <xf numFmtId="165" fontId="4" fillId="5" borderId="27" xfId="0" applyNumberFormat="1" applyFont="1" applyFill="1" applyBorder="1" applyAlignment="1">
      <alignment horizontal="right"/>
    </xf>
    <xf numFmtId="167" fontId="4" fillId="5" borderId="27" xfId="0" applyNumberFormat="1" applyFont="1" applyFill="1" applyBorder="1" applyAlignment="1">
      <alignment horizontal="left" vertical="center"/>
    </xf>
    <xf numFmtId="0" fontId="4" fillId="5" borderId="27" xfId="0" applyFont="1" applyFill="1" applyBorder="1" applyAlignment="1"/>
    <xf numFmtId="0" fontId="6" fillId="5" borderId="27" xfId="2" applyFill="1" applyBorder="1" applyAlignment="1"/>
    <xf numFmtId="0" fontId="1" fillId="5" borderId="27" xfId="0" applyFont="1" applyFill="1" applyBorder="1" applyAlignment="1">
      <alignment horizontal="left" vertical="top"/>
    </xf>
    <xf numFmtId="0" fontId="0" fillId="4" borderId="27" xfId="0" applyFill="1" applyBorder="1" applyAlignment="1">
      <alignment horizontal="left" vertical="top"/>
    </xf>
    <xf numFmtId="0" fontId="0" fillId="4" borderId="27" xfId="0" applyFill="1" applyBorder="1" applyAlignment="1">
      <alignment vertical="top"/>
    </xf>
    <xf numFmtId="167" fontId="4" fillId="4" borderId="31" xfId="0" applyNumberFormat="1" applyFont="1" applyFill="1" applyBorder="1" applyAlignment="1">
      <alignment horizontal="left" vertical="center"/>
    </xf>
    <xf numFmtId="165" fontId="4" fillId="3" borderId="27" xfId="0" applyNumberFormat="1" applyFont="1" applyFill="1" applyBorder="1" applyAlignment="1">
      <alignment horizontal="left"/>
    </xf>
    <xf numFmtId="0" fontId="0" fillId="4" borderId="31" xfId="0" applyFill="1" applyBorder="1" applyAlignment="1" applyProtection="1">
      <alignment vertical="center"/>
      <protection locked="0"/>
    </xf>
    <xf numFmtId="0" fontId="0" fillId="4" borderId="27" xfId="0" applyFill="1" applyBorder="1" applyAlignment="1" applyProtection="1">
      <alignment vertical="center"/>
      <protection locked="0"/>
    </xf>
    <xf numFmtId="167" fontId="4" fillId="4" borderId="40" xfId="0" applyNumberFormat="1" applyFont="1" applyFill="1" applyBorder="1" applyAlignment="1">
      <alignment horizontal="left" vertical="center"/>
    </xf>
    <xf numFmtId="0" fontId="0" fillId="4" borderId="27" xfId="0" applyFill="1" applyBorder="1" applyAlignment="1"/>
    <xf numFmtId="0" fontId="4" fillId="3" borderId="27" xfId="0" applyFont="1" applyFill="1" applyBorder="1" applyAlignment="1">
      <alignment horizontal="left"/>
    </xf>
    <xf numFmtId="0" fontId="1" fillId="3" borderId="27" xfId="0" applyFont="1" applyFill="1" applyBorder="1" applyAlignment="1"/>
    <xf numFmtId="0" fontId="0" fillId="0" borderId="0" xfId="0" applyAlignment="1"/>
    <xf numFmtId="165" fontId="4" fillId="2" borderId="27" xfId="0" applyNumberFormat="1" applyFont="1" applyFill="1" applyBorder="1" applyAlignment="1"/>
    <xf numFmtId="166" fontId="4" fillId="2" borderId="27" xfId="0" applyNumberFormat="1" applyFont="1" applyFill="1" applyBorder="1" applyAlignment="1"/>
    <xf numFmtId="0" fontId="4" fillId="2" borderId="0" xfId="0" applyFont="1" applyFill="1" applyBorder="1" applyAlignment="1"/>
    <xf numFmtId="0" fontId="4" fillId="2" borderId="40" xfId="0" applyFont="1" applyFill="1" applyBorder="1" applyAlignment="1"/>
    <xf numFmtId="0" fontId="0" fillId="2" borderId="40" xfId="0" applyFill="1" applyBorder="1" applyAlignment="1"/>
    <xf numFmtId="0" fontId="4" fillId="2" borderId="42" xfId="0" applyFont="1" applyFill="1" applyBorder="1" applyAlignment="1"/>
    <xf numFmtId="165" fontId="4" fillId="3" borderId="27" xfId="0" applyNumberFormat="1" applyFont="1" applyFill="1" applyBorder="1" applyAlignment="1"/>
    <xf numFmtId="0" fontId="4" fillId="3" borderId="32" xfId="0" applyFont="1" applyFill="1" applyBorder="1" applyAlignment="1"/>
    <xf numFmtId="165" fontId="4" fillId="4" borderId="27" xfId="0" applyNumberFormat="1" applyFont="1" applyFill="1" applyBorder="1" applyAlignment="1"/>
    <xf numFmtId="0" fontId="4" fillId="4" borderId="32" xfId="0" applyFont="1" applyFill="1" applyBorder="1" applyAlignment="1"/>
    <xf numFmtId="165" fontId="4" fillId="4" borderId="32" xfId="0" applyNumberFormat="1" applyFont="1" applyFill="1" applyBorder="1" applyAlignment="1"/>
    <xf numFmtId="166" fontId="4" fillId="4" borderId="32" xfId="0" applyNumberFormat="1" applyFont="1" applyFill="1" applyBorder="1" applyAlignment="1"/>
    <xf numFmtId="166" fontId="4" fillId="4" borderId="33" xfId="0" applyNumberFormat="1" applyFont="1" applyFill="1" applyBorder="1" applyAlignment="1"/>
    <xf numFmtId="0" fontId="0" fillId="4" borderId="48" xfId="0" applyFill="1" applyBorder="1" applyAlignment="1"/>
    <xf numFmtId="0" fontId="4" fillId="3" borderId="38" xfId="0" applyFont="1" applyFill="1" applyBorder="1" applyAlignment="1"/>
    <xf numFmtId="165" fontId="1" fillId="2" borderId="27" xfId="0" applyNumberFormat="1" applyFont="1" applyFill="1" applyBorder="1" applyAlignment="1"/>
    <xf numFmtId="166" fontId="1" fillId="2" borderId="27" xfId="0" applyNumberFormat="1" applyFont="1" applyFill="1" applyBorder="1" applyAlignment="1"/>
    <xf numFmtId="0" fontId="1" fillId="2" borderId="42" xfId="0" applyFont="1" applyFill="1" applyBorder="1" applyAlignment="1"/>
    <xf numFmtId="165" fontId="1" fillId="3" borderId="27" xfId="0" applyNumberFormat="1" applyFont="1" applyFill="1" applyBorder="1" applyAlignment="1"/>
    <xf numFmtId="0" fontId="4" fillId="4" borderId="28" xfId="0" applyFont="1" applyFill="1" applyBorder="1" applyAlignment="1"/>
    <xf numFmtId="165" fontId="4" fillId="4" borderId="29" xfId="0" applyNumberFormat="1" applyFont="1" applyFill="1" applyBorder="1" applyAlignment="1"/>
    <xf numFmtId="166" fontId="4" fillId="4" borderId="29" xfId="0" applyNumberFormat="1" applyFont="1" applyFill="1" applyBorder="1" applyAlignment="1"/>
    <xf numFmtId="166" fontId="1" fillId="4" borderId="30" xfId="0" applyNumberFormat="1" applyFont="1" applyFill="1" applyBorder="1" applyAlignment="1"/>
    <xf numFmtId="0" fontId="0" fillId="4" borderId="40" xfId="0" applyFill="1" applyBorder="1" applyAlignment="1"/>
    <xf numFmtId="0" fontId="1" fillId="4" borderId="27" xfId="0" applyFont="1" applyFill="1" applyBorder="1" applyAlignment="1"/>
    <xf numFmtId="0" fontId="4" fillId="4" borderId="37" xfId="0" applyFont="1" applyFill="1" applyBorder="1" applyAlignment="1"/>
    <xf numFmtId="0" fontId="0" fillId="4" borderId="49" xfId="0" applyFill="1" applyBorder="1" applyAlignment="1"/>
    <xf numFmtId="0" fontId="1" fillId="5" borderId="27" xfId="0" applyFont="1" applyFill="1" applyBorder="1" applyAlignment="1"/>
    <xf numFmtId="165" fontId="4" fillId="5" borderId="27" xfId="0" applyNumberFormat="1" applyFont="1" applyFill="1" applyBorder="1" applyAlignment="1"/>
    <xf numFmtId="166" fontId="4" fillId="5" borderId="27" xfId="0" applyNumberFormat="1" applyFont="1" applyFill="1" applyBorder="1" applyAlignment="1"/>
    <xf numFmtId="166" fontId="1" fillId="5" borderId="27" xfId="0" applyNumberFormat="1" applyFont="1" applyFill="1" applyBorder="1" applyAlignment="1"/>
    <xf numFmtId="0" fontId="1" fillId="2" borderId="27" xfId="0" applyFont="1" applyFill="1" applyBorder="1" applyAlignment="1">
      <alignment horizontal="center"/>
    </xf>
    <xf numFmtId="165" fontId="4" fillId="4" borderId="40" xfId="0" applyNumberFormat="1" applyFont="1" applyFill="1" applyBorder="1" applyAlignment="1"/>
    <xf numFmtId="166" fontId="4" fillId="4" borderId="40" xfId="0" applyNumberFormat="1" applyFont="1" applyFill="1" applyBorder="1" applyAlignment="1"/>
    <xf numFmtId="166" fontId="4" fillId="3" borderId="27" xfId="0" applyNumberFormat="1" applyFont="1" applyFill="1" applyBorder="1" applyAlignment="1"/>
    <xf numFmtId="165" fontId="4" fillId="4" borderId="31" xfId="0" applyNumberFormat="1" applyFont="1" applyFill="1" applyBorder="1" applyAlignment="1"/>
    <xf numFmtId="166" fontId="4" fillId="4" borderId="31" xfId="0" applyNumberFormat="1" applyFont="1" applyFill="1" applyBorder="1" applyAlignment="1"/>
    <xf numFmtId="0" fontId="0" fillId="4" borderId="35" xfId="0" applyFill="1" applyBorder="1" applyAlignment="1"/>
    <xf numFmtId="0" fontId="16" fillId="0" borderId="4" xfId="0" applyFont="1" applyBorder="1" applyAlignment="1">
      <alignment vertical="center"/>
    </xf>
    <xf numFmtId="0" fontId="15" fillId="0" borderId="5" xfId="0" applyFont="1" applyBorder="1" applyAlignment="1"/>
    <xf numFmtId="0" fontId="17" fillId="0" borderId="6" xfId="0" applyFont="1" applyBorder="1" applyAlignment="1">
      <alignment horizontal="left" vertical="center"/>
    </xf>
    <xf numFmtId="0" fontId="19" fillId="0" borderId="0" xfId="0" applyFont="1" applyBorder="1" applyAlignment="1">
      <alignment horizontal="left" vertical="center"/>
    </xf>
    <xf numFmtId="0" fontId="19" fillId="0" borderId="0" xfId="0" applyFont="1" applyAlignment="1">
      <alignment vertical="center"/>
    </xf>
    <xf numFmtId="0" fontId="20" fillId="0" borderId="0" xfId="0" applyFont="1" applyAlignment="1"/>
    <xf numFmtId="0" fontId="17" fillId="0" borderId="11" xfId="0" applyFont="1" applyBorder="1" applyAlignment="1">
      <alignment horizontal="left" vertical="center"/>
    </xf>
    <xf numFmtId="15" fontId="17" fillId="0" borderId="17" xfId="0" applyNumberFormat="1" applyFont="1" applyBorder="1" applyAlignment="1">
      <alignment horizontal="left" vertical="center"/>
    </xf>
    <xf numFmtId="15" fontId="19" fillId="0" borderId="0" xfId="0" applyNumberFormat="1" applyFont="1" applyBorder="1" applyAlignment="1">
      <alignment horizontal="left" vertical="center"/>
    </xf>
    <xf numFmtId="0" fontId="21" fillId="0" borderId="0" xfId="0" applyFont="1" applyBorder="1" applyAlignment="1"/>
    <xf numFmtId="0" fontId="19" fillId="0" borderId="0" xfId="0" applyFont="1" applyAlignment="1">
      <alignment horizontal="center" vertical="center"/>
    </xf>
    <xf numFmtId="0" fontId="16" fillId="0" borderId="22" xfId="0" applyFont="1" applyBorder="1" applyAlignment="1">
      <alignment horizontal="center" vertical="center" wrapText="1"/>
    </xf>
    <xf numFmtId="0" fontId="16" fillId="0" borderId="23" xfId="0" applyFont="1" applyBorder="1" applyAlignment="1">
      <alignment horizontal="center" vertical="center" wrapText="1"/>
    </xf>
    <xf numFmtId="165" fontId="16" fillId="0" borderId="24" xfId="0" applyNumberFormat="1" applyFont="1" applyBorder="1" applyAlignment="1">
      <alignment horizontal="center" vertical="center" wrapText="1"/>
    </xf>
    <xf numFmtId="0" fontId="16" fillId="0" borderId="24" xfId="0" applyFont="1" applyBorder="1" applyAlignment="1">
      <alignment horizontal="center" vertical="center" wrapText="1"/>
    </xf>
    <xf numFmtId="0" fontId="16" fillId="0" borderId="18" xfId="0" applyFont="1" applyBorder="1" applyAlignment="1">
      <alignment horizontal="center" vertical="center" wrapText="1"/>
    </xf>
    <xf numFmtId="49" fontId="16" fillId="0" borderId="25" xfId="0" applyNumberFormat="1" applyFont="1" applyBorder="1" applyAlignment="1">
      <alignment horizontal="center" vertical="center" wrapText="1"/>
    </xf>
    <xf numFmtId="164" fontId="16" fillId="0" borderId="26" xfId="0" applyNumberFormat="1" applyFont="1" applyBorder="1" applyAlignment="1">
      <alignment horizontal="center" vertical="center" wrapText="1"/>
    </xf>
    <xf numFmtId="164" fontId="16" fillId="0" borderId="24" xfId="0" applyNumberFormat="1" applyFont="1" applyBorder="1" applyAlignment="1">
      <alignment horizontal="center" vertical="center" wrapText="1"/>
    </xf>
    <xf numFmtId="164" fontId="16" fillId="0" borderId="18" xfId="0" applyNumberFormat="1" applyFont="1" applyBorder="1" applyAlignment="1">
      <alignment horizontal="center" vertical="center" wrapText="1"/>
    </xf>
    <xf numFmtId="49" fontId="16" fillId="0" borderId="22" xfId="0" applyNumberFormat="1" applyFont="1" applyBorder="1" applyAlignment="1">
      <alignment horizontal="center" vertical="center" wrapText="1"/>
    </xf>
    <xf numFmtId="49" fontId="16" fillId="0" borderId="24" xfId="0" applyNumberFormat="1" applyFont="1" applyBorder="1" applyAlignment="1">
      <alignment horizontal="center" vertical="center" wrapText="1"/>
    </xf>
    <xf numFmtId="165" fontId="16" fillId="0" borderId="23" xfId="0" applyNumberFormat="1" applyFont="1" applyBorder="1" applyAlignment="1">
      <alignment horizontal="center" vertical="center" wrapText="1"/>
    </xf>
    <xf numFmtId="49" fontId="16" fillId="0" borderId="26" xfId="0" applyNumberFormat="1" applyFont="1" applyBorder="1" applyAlignment="1">
      <alignment horizontal="center" vertical="center" wrapText="1"/>
    </xf>
    <xf numFmtId="165" fontId="16" fillId="0" borderId="18" xfId="0" applyNumberFormat="1" applyFont="1" applyBorder="1" applyAlignment="1">
      <alignment horizontal="center" vertical="center" wrapText="1"/>
    </xf>
    <xf numFmtId="165" fontId="16" fillId="0" borderId="25" xfId="0" applyNumberFormat="1" applyFont="1" applyBorder="1" applyAlignment="1">
      <alignment horizontal="center" vertical="center" wrapText="1"/>
    </xf>
    <xf numFmtId="165" fontId="16" fillId="0" borderId="22" xfId="0" applyNumberFormat="1" applyFont="1" applyBorder="1" applyAlignment="1">
      <alignment horizontal="center" vertical="center" wrapText="1"/>
    </xf>
    <xf numFmtId="166" fontId="16" fillId="0" borderId="24" xfId="0" applyNumberFormat="1" applyFont="1" applyBorder="1" applyAlignment="1">
      <alignment horizontal="center" vertical="center" wrapText="1"/>
    </xf>
    <xf numFmtId="0" fontId="16" fillId="0" borderId="25" xfId="0" applyFont="1" applyBorder="1" applyAlignment="1">
      <alignment horizontal="center" vertical="center" wrapText="1"/>
    </xf>
    <xf numFmtId="0" fontId="18" fillId="0" borderId="25" xfId="0" applyFont="1" applyBorder="1" applyAlignment="1">
      <alignment horizontal="center" vertical="center" wrapText="1"/>
    </xf>
    <xf numFmtId="0" fontId="20" fillId="0" borderId="0" xfId="0" applyFont="1" applyAlignment="1">
      <alignment wrapText="1"/>
    </xf>
    <xf numFmtId="0" fontId="4" fillId="3" borderId="27" xfId="0" applyFont="1" applyFill="1" applyBorder="1" applyAlignment="1">
      <alignment horizontal="right" vertical="center"/>
    </xf>
    <xf numFmtId="167" fontId="1" fillId="2" borderId="27" xfId="0" applyNumberFormat="1" applyFont="1" applyFill="1" applyBorder="1" applyAlignment="1" applyProtection="1">
      <alignment horizontal="left" vertical="center"/>
      <protection locked="0"/>
    </xf>
    <xf numFmtId="167" fontId="1" fillId="5" borderId="27" xfId="0" applyNumberFormat="1" applyFont="1" applyFill="1" applyBorder="1" applyAlignment="1" applyProtection="1">
      <alignment horizontal="left" vertical="center"/>
      <protection locked="0"/>
    </xf>
    <xf numFmtId="0" fontId="1" fillId="5" borderId="27" xfId="0" applyFont="1" applyFill="1" applyBorder="1" applyAlignment="1">
      <alignment horizontal="right"/>
    </xf>
    <xf numFmtId="0" fontId="1" fillId="2" borderId="27" xfId="0" applyFont="1" applyFill="1" applyBorder="1" applyAlignment="1">
      <alignment horizontal="right" vertical="top"/>
    </xf>
    <xf numFmtId="0" fontId="1" fillId="2" borderId="27" xfId="0" applyFont="1" applyFill="1" applyBorder="1" applyAlignment="1">
      <alignment horizontal="center" vertical="top"/>
    </xf>
    <xf numFmtId="165" fontId="1" fillId="2" borderId="27" xfId="0" applyNumberFormat="1" applyFont="1" applyFill="1" applyBorder="1" applyAlignment="1">
      <alignment horizontal="center"/>
    </xf>
    <xf numFmtId="0" fontId="21" fillId="0" borderId="0" xfId="0" applyFont="1" applyBorder="1" applyAlignment="1">
      <alignment wrapText="1"/>
    </xf>
    <xf numFmtId="0" fontId="19" fillId="0" borderId="0" xfId="0" applyFont="1" applyAlignment="1">
      <alignment horizontal="center" vertical="center" wrapText="1"/>
    </xf>
    <xf numFmtId="0" fontId="3" fillId="3" borderId="27" xfId="0" applyFont="1" applyFill="1" applyBorder="1" applyAlignment="1"/>
    <xf numFmtId="0" fontId="1" fillId="3" borderId="42" xfId="0" applyFont="1" applyFill="1" applyBorder="1" applyAlignment="1"/>
    <xf numFmtId="169" fontId="1" fillId="3" borderId="27" xfId="0" applyNumberFormat="1" applyFont="1" applyFill="1" applyBorder="1" applyAlignment="1"/>
    <xf numFmtId="0" fontId="3" fillId="2" borderId="27" xfId="0" applyFont="1" applyFill="1" applyBorder="1" applyAlignment="1"/>
    <xf numFmtId="0" fontId="4" fillId="4" borderId="38" xfId="0" applyFont="1" applyFill="1" applyBorder="1" applyAlignment="1"/>
    <xf numFmtId="166" fontId="4" fillId="4" borderId="27" xfId="0" applyNumberFormat="1" applyFont="1" applyFill="1" applyBorder="1" applyAlignment="1"/>
    <xf numFmtId="166" fontId="1" fillId="4" borderId="27" xfId="0" applyNumberFormat="1" applyFont="1" applyFill="1" applyBorder="1" applyAlignment="1"/>
    <xf numFmtId="0" fontId="3" fillId="4" borderId="27" xfId="0" applyFont="1" applyFill="1" applyBorder="1" applyAlignment="1"/>
    <xf numFmtId="0" fontId="1" fillId="5" borderId="31" xfId="0" applyFont="1" applyFill="1" applyBorder="1" applyAlignment="1"/>
    <xf numFmtId="0" fontId="1" fillId="5" borderId="44" xfId="0" applyFont="1" applyFill="1" applyBorder="1" applyAlignment="1"/>
    <xf numFmtId="0" fontId="3" fillId="5" borderId="27" xfId="0" applyFont="1" applyFill="1" applyBorder="1" applyAlignment="1"/>
    <xf numFmtId="0" fontId="2" fillId="3" borderId="27" xfId="0" applyFont="1" applyFill="1" applyBorder="1" applyAlignment="1"/>
    <xf numFmtId="0" fontId="0" fillId="0" borderId="0" xfId="0" applyAlignment="1">
      <alignment wrapText="1"/>
    </xf>
    <xf numFmtId="0" fontId="4" fillId="3" borderId="27" xfId="0" applyFont="1" applyFill="1" applyBorder="1" applyAlignment="1">
      <alignment horizontal="center" vertical="center"/>
    </xf>
    <xf numFmtId="0" fontId="1" fillId="3" borderId="27" xfId="0" applyFont="1" applyFill="1" applyBorder="1" applyAlignment="1">
      <alignment horizontal="center" vertical="center"/>
    </xf>
    <xf numFmtId="0" fontId="4" fillId="0" borderId="27" xfId="0" applyFont="1" applyFill="1" applyBorder="1" applyAlignment="1">
      <alignment horizontal="left" vertical="center"/>
    </xf>
    <xf numFmtId="0" fontId="4" fillId="0" borderId="27" xfId="0" applyFont="1" applyFill="1" applyBorder="1" applyAlignment="1">
      <alignment horizontal="left" vertical="top"/>
    </xf>
    <xf numFmtId="49" fontId="4" fillId="0" borderId="27" xfId="0" applyNumberFormat="1" applyFont="1" applyFill="1" applyBorder="1" applyAlignment="1">
      <alignment horizontal="center" vertical="center"/>
    </xf>
    <xf numFmtId="167" fontId="4" fillId="0" borderId="27" xfId="0" applyNumberFormat="1" applyFont="1" applyFill="1" applyBorder="1" applyAlignment="1">
      <alignment horizontal="left" vertical="center"/>
    </xf>
    <xf numFmtId="0" fontId="4" fillId="0" borderId="27" xfId="0" applyFont="1" applyFill="1" applyBorder="1" applyAlignment="1"/>
    <xf numFmtId="0" fontId="4" fillId="0" borderId="27" xfId="0" applyFont="1" applyFill="1" applyBorder="1" applyAlignment="1">
      <alignment vertical="top"/>
    </xf>
    <xf numFmtId="49" fontId="4" fillId="0" borderId="27" xfId="0" applyNumberFormat="1" applyFont="1" applyFill="1" applyBorder="1" applyAlignment="1">
      <alignment horizontal="left"/>
    </xf>
    <xf numFmtId="0" fontId="4" fillId="0" borderId="27" xfId="0" applyFont="1" applyFill="1" applyBorder="1" applyAlignment="1">
      <alignment horizontal="right"/>
    </xf>
    <xf numFmtId="0" fontId="4" fillId="0" borderId="27" xfId="0" applyFont="1" applyFill="1" applyBorder="1" applyAlignment="1">
      <alignment vertical="center"/>
    </xf>
    <xf numFmtId="165" fontId="4" fillId="0" borderId="27" xfId="0" applyNumberFormat="1" applyFont="1" applyFill="1" applyBorder="1" applyAlignment="1"/>
    <xf numFmtId="165" fontId="4" fillId="0" borderId="27" xfId="0" applyNumberFormat="1" applyFont="1" applyFill="1" applyBorder="1" applyAlignment="1">
      <alignment horizontal="right"/>
    </xf>
    <xf numFmtId="166" fontId="4" fillId="0" borderId="27" xfId="0" applyNumberFormat="1" applyFont="1" applyFill="1" applyBorder="1" applyAlignment="1"/>
    <xf numFmtId="0" fontId="0" fillId="0" borderId="27" xfId="0" applyFill="1" applyBorder="1" applyAlignment="1" applyProtection="1">
      <alignment vertical="center"/>
      <protection locked="0"/>
    </xf>
    <xf numFmtId="0" fontId="0" fillId="0" borderId="0" xfId="0" applyFill="1" applyAlignment="1"/>
    <xf numFmtId="167" fontId="4" fillId="0" borderId="28" xfId="0" applyNumberFormat="1" applyFont="1" applyFill="1" applyBorder="1" applyAlignment="1">
      <alignment horizontal="left" vertical="center"/>
    </xf>
    <xf numFmtId="0" fontId="4" fillId="0" borderId="28" xfId="0" applyFont="1" applyFill="1" applyBorder="1" applyAlignment="1"/>
    <xf numFmtId="165" fontId="4" fillId="0" borderId="29" xfId="0" applyNumberFormat="1" applyFont="1" applyFill="1" applyBorder="1" applyAlignment="1"/>
    <xf numFmtId="166" fontId="4" fillId="0" borderId="29" xfId="0" applyNumberFormat="1" applyFont="1" applyFill="1" applyBorder="1" applyAlignment="1"/>
    <xf numFmtId="166" fontId="4" fillId="0" borderId="30" xfId="0" applyNumberFormat="1" applyFont="1" applyFill="1" applyBorder="1" applyAlignment="1"/>
    <xf numFmtId="0" fontId="0" fillId="0" borderId="31" xfId="0" applyFill="1" applyBorder="1" applyAlignment="1" applyProtection="1">
      <alignment vertical="center"/>
      <protection locked="0"/>
    </xf>
    <xf numFmtId="0" fontId="4" fillId="0" borderId="31" xfId="0" applyFont="1" applyFill="1" applyBorder="1" applyAlignment="1"/>
    <xf numFmtId="167" fontId="4" fillId="0" borderId="32" xfId="0" applyNumberFormat="1" applyFont="1" applyFill="1" applyBorder="1" applyAlignment="1">
      <alignment horizontal="left" vertical="center"/>
    </xf>
    <xf numFmtId="0" fontId="4" fillId="0" borderId="32" xfId="0" applyFont="1" applyFill="1" applyBorder="1" applyAlignment="1"/>
    <xf numFmtId="167" fontId="4" fillId="0" borderId="33" xfId="0" applyNumberFormat="1" applyFont="1" applyFill="1" applyBorder="1" applyAlignment="1">
      <alignment horizontal="left" vertical="center"/>
    </xf>
    <xf numFmtId="0" fontId="4" fillId="0" borderId="27" xfId="0" applyFont="1" applyFill="1" applyBorder="1" applyAlignment="1">
      <alignment horizontal="right" vertical="top"/>
    </xf>
    <xf numFmtId="0" fontId="6" fillId="0" borderId="27" xfId="2" applyFill="1" applyBorder="1" applyAlignment="1">
      <alignment vertical="center"/>
    </xf>
    <xf numFmtId="165" fontId="4" fillId="0" borderId="37" xfId="0" applyNumberFormat="1" applyFont="1" applyFill="1" applyBorder="1" applyAlignment="1"/>
    <xf numFmtId="166" fontId="4" fillId="0" borderId="37" xfId="0" applyNumberFormat="1" applyFont="1" applyFill="1" applyBorder="1" applyAlignment="1"/>
    <xf numFmtId="166" fontId="4" fillId="0" borderId="38" xfId="0" applyNumberFormat="1" applyFont="1" applyFill="1" applyBorder="1" applyAlignment="1"/>
    <xf numFmtId="0" fontId="4" fillId="0" borderId="33" xfId="0" applyFont="1" applyFill="1" applyBorder="1" applyAlignment="1"/>
    <xf numFmtId="0" fontId="4" fillId="0" borderId="37" xfId="0" applyFont="1" applyFill="1" applyBorder="1" applyAlignment="1"/>
    <xf numFmtId="167" fontId="4" fillId="0" borderId="29" xfId="0" applyNumberFormat="1" applyFont="1" applyFill="1" applyBorder="1" applyAlignment="1">
      <alignment horizontal="left" vertical="center"/>
    </xf>
    <xf numFmtId="0" fontId="0" fillId="0" borderId="40" xfId="0" applyFill="1" applyBorder="1" applyAlignment="1" applyProtection="1">
      <alignment vertical="center"/>
      <protection locked="0"/>
    </xf>
    <xf numFmtId="0" fontId="4" fillId="0" borderId="0" xfId="0" applyFont="1" applyFill="1" applyBorder="1" applyAlignment="1"/>
    <xf numFmtId="0" fontId="4" fillId="0" borderId="34" xfId="0" applyFont="1" applyFill="1" applyBorder="1" applyAlignment="1"/>
    <xf numFmtId="0" fontId="4" fillId="0" borderId="35" xfId="0" applyFont="1" applyFill="1" applyBorder="1" applyAlignment="1"/>
    <xf numFmtId="167" fontId="4" fillId="0" borderId="35" xfId="0" applyNumberFormat="1" applyFont="1" applyFill="1" applyBorder="1" applyAlignment="1">
      <alignment horizontal="left" vertical="center"/>
    </xf>
    <xf numFmtId="165" fontId="4" fillId="0" borderId="35" xfId="0" applyNumberFormat="1" applyFont="1" applyFill="1" applyBorder="1" applyAlignment="1"/>
    <xf numFmtId="166" fontId="4" fillId="0" borderId="35" xfId="0" applyNumberFormat="1" applyFont="1" applyFill="1" applyBorder="1" applyAlignment="1"/>
    <xf numFmtId="0" fontId="0" fillId="0" borderId="35" xfId="0" applyFill="1" applyBorder="1" applyAlignment="1" applyProtection="1">
      <alignment vertical="center"/>
      <protection locked="0"/>
    </xf>
    <xf numFmtId="0" fontId="4" fillId="0" borderId="29" xfId="0" applyFont="1" applyFill="1" applyBorder="1" applyAlignment="1"/>
    <xf numFmtId="167" fontId="4" fillId="0" borderId="30" xfId="0" applyNumberFormat="1" applyFont="1" applyFill="1" applyBorder="1" applyAlignment="1">
      <alignment horizontal="left" vertical="center"/>
    </xf>
    <xf numFmtId="165" fontId="4" fillId="0" borderId="40" xfId="0" applyNumberFormat="1" applyFont="1" applyFill="1" applyBorder="1" applyAlignment="1"/>
    <xf numFmtId="166" fontId="4" fillId="0" borderId="40" xfId="0" applyNumberFormat="1" applyFont="1" applyFill="1" applyBorder="1" applyAlignment="1"/>
    <xf numFmtId="0" fontId="4" fillId="0" borderId="40" xfId="0" applyFont="1" applyFill="1" applyBorder="1" applyAlignment="1"/>
    <xf numFmtId="0" fontId="0" fillId="0" borderId="27" xfId="0" applyFill="1" applyBorder="1" applyAlignment="1"/>
    <xf numFmtId="0" fontId="0" fillId="0" borderId="35" xfId="0" applyFill="1" applyBorder="1" applyAlignment="1"/>
    <xf numFmtId="165" fontId="4" fillId="0" borderId="30" xfId="0" applyNumberFormat="1" applyFont="1" applyFill="1" applyBorder="1" applyAlignment="1"/>
    <xf numFmtId="0" fontId="0" fillId="0" borderId="40" xfId="0" applyFill="1" applyBorder="1" applyAlignment="1"/>
    <xf numFmtId="0" fontId="5" fillId="0" borderId="27" xfId="0" applyFont="1" applyFill="1" applyBorder="1" applyAlignment="1"/>
    <xf numFmtId="0" fontId="6" fillId="0" borderId="27" xfId="2" applyFill="1" applyBorder="1" applyAlignment="1">
      <alignment vertical="top"/>
    </xf>
    <xf numFmtId="164" fontId="4" fillId="0" borderId="40" xfId="0" applyNumberFormat="1" applyFont="1" applyFill="1" applyBorder="1" applyAlignment="1"/>
    <xf numFmtId="165" fontId="4" fillId="0" borderId="31" xfId="0" applyNumberFormat="1" applyFont="1" applyFill="1" applyBorder="1" applyAlignment="1"/>
    <xf numFmtId="166" fontId="4" fillId="0" borderId="31" xfId="0" applyNumberFormat="1" applyFont="1" applyFill="1" applyBorder="1" applyAlignment="1"/>
    <xf numFmtId="0" fontId="0" fillId="0" borderId="31" xfId="0" applyFill="1" applyBorder="1" applyAlignment="1"/>
    <xf numFmtId="165" fontId="4" fillId="0" borderId="34" xfId="0" applyNumberFormat="1" applyFont="1" applyFill="1" applyBorder="1" applyAlignment="1"/>
    <xf numFmtId="2" fontId="0" fillId="0" borderId="40" xfId="0" applyNumberFormat="1" applyFill="1" applyBorder="1" applyAlignment="1"/>
    <xf numFmtId="167" fontId="4" fillId="0" borderId="37" xfId="0" applyNumberFormat="1" applyFont="1" applyFill="1" applyBorder="1" applyAlignment="1">
      <alignment horizontal="left" vertical="center"/>
    </xf>
    <xf numFmtId="165" fontId="4" fillId="0" borderId="38" xfId="0" applyNumberFormat="1" applyFont="1" applyFill="1" applyBorder="1" applyAlignment="1"/>
    <xf numFmtId="0" fontId="4" fillId="0" borderId="27" xfId="0" applyFont="1" applyFill="1" applyBorder="1" applyAlignment="1">
      <alignment horizontal="left"/>
    </xf>
    <xf numFmtId="165" fontId="4" fillId="0" borderId="33" xfId="0" applyNumberFormat="1" applyFont="1" applyFill="1" applyBorder="1" applyAlignment="1"/>
    <xf numFmtId="0" fontId="4" fillId="0" borderId="38" xfId="0" applyFont="1" applyFill="1" applyBorder="1" applyAlignment="1"/>
    <xf numFmtId="167" fontId="4" fillId="0" borderId="31" xfId="0" applyNumberFormat="1" applyFont="1" applyFill="1" applyBorder="1" applyAlignment="1">
      <alignment horizontal="left" vertical="center"/>
    </xf>
    <xf numFmtId="167" fontId="4" fillId="0" borderId="31" xfId="0" applyNumberFormat="1" applyFont="1" applyFill="1" applyBorder="1" applyAlignment="1">
      <alignment horizontal="right" vertical="center"/>
    </xf>
    <xf numFmtId="167" fontId="4" fillId="0" borderId="27" xfId="0" applyNumberFormat="1" applyFont="1" applyFill="1" applyBorder="1" applyAlignment="1">
      <alignment horizontal="right" vertical="center"/>
    </xf>
    <xf numFmtId="167" fontId="4" fillId="0" borderId="35" xfId="0" applyNumberFormat="1" applyFont="1" applyFill="1" applyBorder="1" applyAlignment="1">
      <alignment horizontal="right" vertical="center"/>
    </xf>
    <xf numFmtId="167" fontId="4" fillId="0" borderId="34" xfId="0" applyNumberFormat="1" applyFont="1" applyFill="1" applyBorder="1" applyAlignment="1">
      <alignment horizontal="left" vertical="center"/>
    </xf>
    <xf numFmtId="165" fontId="4" fillId="0" borderId="35" xfId="0" applyNumberFormat="1" applyFont="1" applyFill="1" applyBorder="1" applyAlignment="1">
      <alignment horizontal="right"/>
    </xf>
    <xf numFmtId="165" fontId="4" fillId="0" borderId="28" xfId="0" applyNumberFormat="1" applyFont="1" applyFill="1" applyBorder="1" applyAlignment="1"/>
    <xf numFmtId="165" fontId="4" fillId="0" borderId="40" xfId="0" applyNumberFormat="1" applyFont="1" applyFill="1" applyBorder="1" applyAlignment="1">
      <alignment horizontal="right"/>
    </xf>
    <xf numFmtId="165" fontId="4" fillId="0" borderId="32" xfId="0" applyNumberFormat="1" applyFont="1" applyFill="1" applyBorder="1" applyAlignment="1"/>
    <xf numFmtId="166" fontId="4" fillId="0" borderId="28" xfId="0" applyNumberFormat="1" applyFont="1" applyFill="1" applyBorder="1" applyAlignment="1"/>
    <xf numFmtId="166" fontId="4" fillId="0" borderId="34" xfId="0" applyNumberFormat="1" applyFont="1" applyFill="1" applyBorder="1" applyAlignment="1"/>
    <xf numFmtId="166" fontId="4" fillId="0" borderId="32" xfId="0" applyNumberFormat="1" applyFont="1" applyFill="1" applyBorder="1" applyAlignment="1"/>
    <xf numFmtId="0" fontId="4" fillId="0" borderId="42" xfId="0" applyFont="1" applyFill="1" applyBorder="1" applyAlignment="1"/>
    <xf numFmtId="0" fontId="4" fillId="0" borderId="44" xfId="0" applyFont="1" applyFill="1" applyBorder="1" applyAlignment="1"/>
    <xf numFmtId="166" fontId="4" fillId="0" borderId="45" xfId="0" applyNumberFormat="1" applyFont="1" applyFill="1" applyBorder="1" applyAlignment="1"/>
    <xf numFmtId="0" fontId="4" fillId="0" borderId="46" xfId="0" applyFont="1" applyFill="1" applyBorder="1" applyAlignment="1"/>
    <xf numFmtId="166" fontId="4" fillId="0" borderId="44" xfId="0" applyNumberFormat="1" applyFont="1" applyFill="1" applyBorder="1" applyAlignment="1"/>
    <xf numFmtId="0" fontId="4" fillId="0" borderId="47" xfId="0" applyFont="1" applyFill="1" applyBorder="1" applyAlignment="1"/>
    <xf numFmtId="168" fontId="4" fillId="0" borderId="27" xfId="0" applyNumberFormat="1" applyFont="1" applyFill="1" applyBorder="1" applyAlignment="1"/>
    <xf numFmtId="165" fontId="4" fillId="0" borderId="31" xfId="0" applyNumberFormat="1" applyFont="1" applyFill="1" applyBorder="1" applyAlignment="1">
      <alignment horizontal="right"/>
    </xf>
    <xf numFmtId="0" fontId="4" fillId="0" borderId="30" xfId="0" applyFont="1" applyFill="1" applyBorder="1" applyAlignment="1"/>
    <xf numFmtId="167" fontId="4" fillId="0" borderId="40" xfId="0" applyNumberFormat="1" applyFont="1" applyFill="1" applyBorder="1" applyAlignment="1">
      <alignment horizontal="left" vertical="center"/>
    </xf>
    <xf numFmtId="168" fontId="4" fillId="0" borderId="27" xfId="0" applyNumberFormat="1" applyFont="1" applyFill="1" applyBorder="1" applyAlignment="1">
      <alignment horizontal="right"/>
    </xf>
    <xf numFmtId="49" fontId="4" fillId="0" borderId="27" xfId="0" applyNumberFormat="1" applyFont="1" applyFill="1" applyBorder="1" applyAlignment="1">
      <alignment horizontal="center" vertical="top"/>
    </xf>
    <xf numFmtId="167" fontId="4" fillId="0" borderId="27" xfId="0" applyNumberFormat="1" applyFont="1" applyFill="1" applyBorder="1" applyAlignment="1">
      <alignment horizontal="left" vertical="top"/>
    </xf>
    <xf numFmtId="49" fontId="4" fillId="0" borderId="27" xfId="0" applyNumberFormat="1" applyFont="1" applyFill="1" applyBorder="1" applyAlignment="1">
      <alignment horizontal="left" vertical="top"/>
    </xf>
    <xf numFmtId="165" fontId="4" fillId="0" borderId="27" xfId="0" applyNumberFormat="1" applyFont="1" applyFill="1" applyBorder="1" applyAlignment="1">
      <alignment vertical="top"/>
    </xf>
    <xf numFmtId="168" fontId="4" fillId="0" borderId="27" xfId="0" applyNumberFormat="1" applyFont="1" applyFill="1" applyBorder="1" applyAlignment="1">
      <alignment vertical="top"/>
    </xf>
    <xf numFmtId="165" fontId="4" fillId="0" borderId="27" xfId="0" applyNumberFormat="1" applyFont="1" applyFill="1" applyBorder="1" applyAlignment="1">
      <alignment horizontal="right" vertical="top"/>
    </xf>
    <xf numFmtId="167" fontId="4" fillId="0" borderId="32" xfId="0" applyNumberFormat="1" applyFont="1" applyFill="1" applyBorder="1" applyAlignment="1">
      <alignment horizontal="left" vertical="top"/>
    </xf>
    <xf numFmtId="0" fontId="4" fillId="0" borderId="32" xfId="0" applyFont="1" applyFill="1" applyBorder="1" applyAlignment="1">
      <alignment vertical="top"/>
    </xf>
    <xf numFmtId="0" fontId="4" fillId="0" borderId="33" xfId="0" applyFont="1" applyFill="1" applyBorder="1" applyAlignment="1">
      <alignment vertical="top"/>
    </xf>
    <xf numFmtId="166" fontId="4" fillId="0" borderId="27" xfId="0" applyNumberFormat="1" applyFont="1" applyFill="1" applyBorder="1" applyAlignment="1">
      <alignment vertical="top"/>
    </xf>
    <xf numFmtId="0" fontId="4" fillId="0" borderId="45" xfId="0" applyFont="1" applyFill="1" applyBorder="1" applyAlignment="1"/>
    <xf numFmtId="167" fontId="4" fillId="0" borderId="38" xfId="0" applyNumberFormat="1" applyFont="1" applyFill="1" applyBorder="1" applyAlignment="1">
      <alignment horizontal="left" vertical="center"/>
    </xf>
    <xf numFmtId="0" fontId="7" fillId="0" borderId="27" xfId="0" applyFont="1" applyFill="1" applyBorder="1" applyAlignment="1"/>
    <xf numFmtId="0" fontId="8" fillId="0" borderId="27" xfId="0" applyFont="1" applyFill="1" applyBorder="1" applyAlignment="1"/>
    <xf numFmtId="0" fontId="8" fillId="0" borderId="27" xfId="0" applyFont="1" applyFill="1" applyBorder="1" applyAlignment="1">
      <alignment horizontal="left" vertical="top"/>
    </xf>
    <xf numFmtId="0" fontId="4" fillId="0" borderId="35" xfId="0" applyFont="1" applyFill="1" applyBorder="1" applyAlignment="1">
      <alignment vertical="top"/>
    </xf>
    <xf numFmtId="166" fontId="4" fillId="0" borderId="35" xfId="0" applyNumberFormat="1" applyFont="1" applyFill="1" applyBorder="1" applyAlignment="1">
      <alignment vertical="top"/>
    </xf>
    <xf numFmtId="0" fontId="0" fillId="0" borderId="35" xfId="0" applyFill="1" applyBorder="1" applyAlignment="1">
      <alignment vertical="top"/>
    </xf>
    <xf numFmtId="0" fontId="1" fillId="0" borderId="27" xfId="0" applyFont="1" applyFill="1" applyBorder="1" applyAlignment="1"/>
    <xf numFmtId="165" fontId="4" fillId="0" borderId="27" xfId="0" applyNumberFormat="1" applyFont="1" applyFill="1" applyBorder="1" applyAlignment="1">
      <alignment horizontal="left"/>
    </xf>
    <xf numFmtId="166" fontId="4" fillId="0" borderId="43" xfId="0" applyNumberFormat="1" applyFont="1" applyFill="1" applyBorder="1" applyAlignment="1"/>
    <xf numFmtId="0" fontId="9" fillId="0" borderId="27" xfId="0" applyFont="1" applyFill="1" applyBorder="1" applyAlignment="1"/>
    <xf numFmtId="0" fontId="4" fillId="0" borderId="27" xfId="0" applyFont="1" applyFill="1" applyBorder="1" applyAlignment="1">
      <alignment horizontal="center" vertical="center"/>
    </xf>
    <xf numFmtId="168" fontId="4" fillId="0" borderId="27" xfId="0" applyNumberFormat="1" applyFont="1" applyFill="1" applyBorder="1" applyAlignment="1">
      <alignment horizontal="left" vertical="top"/>
    </xf>
    <xf numFmtId="165" fontId="4" fillId="0" borderId="27" xfId="0" applyNumberFormat="1" applyFont="1" applyFill="1" applyBorder="1" applyAlignment="1">
      <alignment horizontal="center" vertical="center"/>
    </xf>
    <xf numFmtId="165" fontId="4" fillId="0" borderId="27" xfId="0" applyNumberFormat="1" applyFont="1" applyFill="1" applyBorder="1" applyAlignment="1">
      <alignment horizontal="left" vertical="center"/>
    </xf>
    <xf numFmtId="0" fontId="4" fillId="0" borderId="32" xfId="0" applyFont="1" applyFill="1" applyBorder="1" applyAlignment="1">
      <alignment horizontal="center" vertical="center"/>
    </xf>
    <xf numFmtId="0" fontId="4" fillId="0" borderId="33" xfId="0" applyFont="1" applyFill="1" applyBorder="1" applyAlignment="1">
      <alignment horizontal="center" vertical="center"/>
    </xf>
    <xf numFmtId="166" fontId="4" fillId="0" borderId="27" xfId="0" applyNumberFormat="1" applyFont="1" applyFill="1" applyBorder="1" applyAlignment="1">
      <alignment horizontal="center" vertical="center"/>
    </xf>
    <xf numFmtId="166" fontId="4" fillId="0" borderId="33" xfId="0" applyNumberFormat="1" applyFont="1" applyFill="1" applyBorder="1" applyAlignment="1"/>
    <xf numFmtId="14" fontId="4" fillId="0" borderId="32" xfId="0" applyNumberFormat="1" applyFont="1" applyFill="1" applyBorder="1" applyAlignment="1"/>
    <xf numFmtId="14" fontId="4" fillId="0" borderId="28" xfId="0" applyNumberFormat="1" applyFont="1" applyFill="1" applyBorder="1" applyAlignment="1"/>
    <xf numFmtId="165" fontId="4" fillId="0" borderId="32" xfId="0" applyNumberFormat="1" applyFont="1" applyFill="1" applyBorder="1" applyAlignment="1">
      <alignment horizontal="left"/>
    </xf>
    <xf numFmtId="0" fontId="5" fillId="0" borderId="27" xfId="0" applyFont="1" applyFill="1" applyBorder="1" applyAlignment="1">
      <alignment horizontal="left" vertical="top"/>
    </xf>
    <xf numFmtId="0" fontId="5" fillId="0" borderId="27" xfId="0" applyFont="1" applyFill="1" applyBorder="1" applyAlignment="1">
      <alignment horizontal="center" vertical="center"/>
    </xf>
    <xf numFmtId="167" fontId="5" fillId="0" borderId="27" xfId="0" applyNumberFormat="1" applyFont="1" applyFill="1" applyBorder="1" applyAlignment="1">
      <alignment horizontal="left" vertical="center"/>
    </xf>
    <xf numFmtId="0" fontId="5" fillId="0" borderId="27" xfId="0" applyFont="1" applyFill="1" applyBorder="1" applyAlignment="1">
      <alignment vertical="top"/>
    </xf>
    <xf numFmtId="0" fontId="5" fillId="0" borderId="27" xfId="0" applyFont="1" applyFill="1" applyBorder="1" applyAlignment="1">
      <alignment horizontal="left"/>
    </xf>
    <xf numFmtId="0" fontId="5" fillId="0" borderId="27" xfId="0" applyFont="1" applyFill="1" applyBorder="1" applyAlignment="1">
      <alignment horizontal="right"/>
    </xf>
    <xf numFmtId="165" fontId="5" fillId="0" borderId="27" xfId="0" applyNumberFormat="1" applyFont="1" applyFill="1" applyBorder="1" applyAlignment="1"/>
    <xf numFmtId="165" fontId="5" fillId="0" borderId="27" xfId="0" applyNumberFormat="1" applyFont="1" applyFill="1" applyBorder="1" applyAlignment="1">
      <alignment horizontal="right"/>
    </xf>
    <xf numFmtId="167" fontId="5" fillId="0" borderId="32" xfId="0" applyNumberFormat="1" applyFont="1" applyFill="1" applyBorder="1" applyAlignment="1">
      <alignment horizontal="left" vertical="center"/>
    </xf>
    <xf numFmtId="0" fontId="5" fillId="0" borderId="32" xfId="0" applyFont="1" applyFill="1" applyBorder="1" applyAlignment="1"/>
    <xf numFmtId="0" fontId="5" fillId="0" borderId="33" xfId="0" applyFont="1" applyFill="1" applyBorder="1" applyAlignment="1"/>
    <xf numFmtId="166" fontId="5" fillId="0" borderId="27" xfId="0" applyNumberFormat="1" applyFont="1" applyFill="1" applyBorder="1" applyAlignment="1"/>
    <xf numFmtId="0" fontId="11" fillId="0" borderId="27" xfId="2" applyFont="1" applyFill="1" applyBorder="1" applyAlignment="1"/>
    <xf numFmtId="165" fontId="4" fillId="0" borderId="29" xfId="0" applyNumberFormat="1" applyFont="1" applyFill="1" applyBorder="1" applyAlignment="1">
      <alignment horizontal="right"/>
    </xf>
    <xf numFmtId="0" fontId="4" fillId="0" borderId="43" xfId="0" applyFont="1" applyFill="1" applyBorder="1" applyAlignment="1"/>
    <xf numFmtId="165" fontId="4" fillId="0" borderId="28" xfId="0" applyNumberFormat="1" applyFont="1" applyFill="1" applyBorder="1" applyAlignment="1">
      <alignment horizontal="right"/>
    </xf>
    <xf numFmtId="2" fontId="0" fillId="0" borderId="27" xfId="0" applyNumberFormat="1" applyFill="1" applyBorder="1" applyAlignment="1"/>
    <xf numFmtId="3" fontId="0" fillId="0" borderId="27" xfId="0" applyNumberFormat="1" applyFill="1" applyBorder="1" applyAlignment="1"/>
    <xf numFmtId="3" fontId="4" fillId="0" borderId="27" xfId="0" applyNumberFormat="1" applyFont="1" applyFill="1" applyBorder="1" applyAlignment="1">
      <alignment horizontal="right"/>
    </xf>
    <xf numFmtId="0" fontId="1" fillId="0" borderId="27" xfId="0" applyFont="1" applyFill="1" applyBorder="1" applyAlignment="1">
      <alignment horizontal="left" vertical="top"/>
    </xf>
    <xf numFmtId="0" fontId="1" fillId="0" borderId="27" xfId="0" applyFont="1" applyFill="1" applyBorder="1" applyAlignment="1">
      <alignment horizontal="center" vertical="center"/>
    </xf>
    <xf numFmtId="0" fontId="1" fillId="0" borderId="27" xfId="0" applyFont="1" applyFill="1" applyBorder="1" applyAlignment="1">
      <alignment vertical="top"/>
    </xf>
    <xf numFmtId="0" fontId="1" fillId="0" borderId="27" xfId="0" applyFont="1" applyFill="1" applyBorder="1" applyAlignment="1">
      <alignment horizontal="right"/>
    </xf>
    <xf numFmtId="0" fontId="1" fillId="0" borderId="27" xfId="0" applyFont="1" applyFill="1" applyBorder="1" applyAlignment="1">
      <alignment horizontal="left" vertical="center"/>
    </xf>
    <xf numFmtId="165" fontId="1" fillId="0" borderId="27" xfId="0" applyNumberFormat="1" applyFont="1" applyFill="1" applyBorder="1" applyAlignment="1"/>
    <xf numFmtId="165" fontId="1" fillId="0" borderId="27" xfId="0" applyNumberFormat="1" applyFont="1" applyFill="1" applyBorder="1" applyAlignment="1">
      <alignment horizontal="right"/>
    </xf>
    <xf numFmtId="165" fontId="1" fillId="0" borderId="27" xfId="0" applyNumberFormat="1" applyFont="1" applyFill="1" applyBorder="1" applyAlignment="1">
      <alignment horizontal="left"/>
    </xf>
    <xf numFmtId="166" fontId="1" fillId="0" borderId="42" xfId="0" applyNumberFormat="1" applyFont="1" applyFill="1" applyBorder="1" applyAlignment="1"/>
    <xf numFmtId="166" fontId="1" fillId="0" borderId="27" xfId="0" applyNumberFormat="1" applyFont="1" applyFill="1" applyBorder="1" applyAlignment="1"/>
    <xf numFmtId="0" fontId="1" fillId="0" borderId="27" xfId="0" applyFont="1" applyFill="1" applyBorder="1" applyAlignment="1">
      <alignment vertical="center"/>
    </xf>
    <xf numFmtId="166" fontId="1" fillId="0" borderId="31" xfId="0" applyNumberFormat="1" applyFont="1" applyFill="1" applyBorder="1" applyAlignment="1"/>
    <xf numFmtId="0" fontId="1" fillId="0" borderId="42" xfId="0" applyFont="1" applyFill="1" applyBorder="1" applyAlignment="1"/>
    <xf numFmtId="0" fontId="1" fillId="0" borderId="31" xfId="0" applyFont="1" applyFill="1" applyBorder="1" applyAlignment="1"/>
    <xf numFmtId="169" fontId="1" fillId="0" borderId="40" xfId="0" applyNumberFormat="1" applyFont="1" applyFill="1" applyBorder="1" applyAlignment="1"/>
    <xf numFmtId="0" fontId="12" fillId="0" borderId="27" xfId="0" applyFont="1" applyFill="1" applyBorder="1" applyAlignment="1">
      <alignment horizontal="left" vertical="top"/>
    </xf>
    <xf numFmtId="165" fontId="1" fillId="0" borderId="32" xfId="0" applyNumberFormat="1" applyFont="1" applyFill="1" applyBorder="1" applyAlignment="1">
      <alignment horizontal="left"/>
    </xf>
    <xf numFmtId="0" fontId="1" fillId="0" borderId="35" xfId="0" applyFont="1" applyFill="1" applyBorder="1" applyAlignment="1"/>
    <xf numFmtId="166" fontId="1" fillId="0" borderId="40" xfId="0" applyNumberFormat="1" applyFont="1" applyFill="1" applyBorder="1" applyAlignment="1"/>
    <xf numFmtId="166" fontId="1" fillId="0" borderId="35" xfId="0" applyNumberFormat="1" applyFont="1" applyFill="1" applyBorder="1" applyAlignment="1"/>
    <xf numFmtId="14" fontId="1" fillId="0" borderId="27" xfId="0" applyNumberFormat="1" applyFont="1" applyFill="1" applyBorder="1" applyAlignment="1"/>
    <xf numFmtId="0" fontId="1" fillId="0" borderId="27" xfId="0" applyFont="1" applyFill="1" applyBorder="1" applyAlignment="1">
      <alignment horizontal="left"/>
    </xf>
    <xf numFmtId="0" fontId="13" fillId="0" borderId="27" xfId="0" applyFont="1" applyFill="1" applyBorder="1" applyAlignment="1">
      <alignment horizontal="left"/>
    </xf>
    <xf numFmtId="0" fontId="13" fillId="0" borderId="27" xfId="0" applyFont="1" applyFill="1" applyBorder="1" applyAlignment="1"/>
    <xf numFmtId="49" fontId="5" fillId="0" borderId="27" xfId="0" applyNumberFormat="1" applyFont="1" applyFill="1" applyBorder="1" applyAlignment="1">
      <alignment horizontal="left"/>
    </xf>
    <xf numFmtId="165" fontId="13" fillId="0" borderId="27" xfId="0" applyNumberFormat="1" applyFont="1" applyFill="1" applyBorder="1" applyAlignment="1"/>
    <xf numFmtId="0" fontId="5" fillId="0" borderId="31" xfId="0" applyFont="1" applyFill="1" applyBorder="1" applyAlignment="1"/>
    <xf numFmtId="0" fontId="5" fillId="0" borderId="44" xfId="0" applyFont="1" applyFill="1" applyBorder="1" applyAlignment="1"/>
    <xf numFmtId="166" fontId="5" fillId="0" borderId="31" xfId="0" applyNumberFormat="1" applyFont="1" applyFill="1" applyBorder="1" applyAlignment="1"/>
    <xf numFmtId="165" fontId="6" fillId="0" borderId="27" xfId="2" applyNumberFormat="1" applyFill="1" applyBorder="1" applyAlignment="1"/>
    <xf numFmtId="0" fontId="14" fillId="0" borderId="27" xfId="0" applyFont="1" applyFill="1" applyBorder="1" applyAlignment="1"/>
    <xf numFmtId="14" fontId="4" fillId="0" borderId="27" xfId="0" applyNumberFormat="1" applyFont="1" applyFill="1" applyBorder="1" applyAlignment="1"/>
    <xf numFmtId="167" fontId="4" fillId="0" borderId="44" xfId="0" applyNumberFormat="1" applyFont="1" applyFill="1" applyBorder="1" applyAlignment="1">
      <alignment horizontal="left" vertical="center"/>
    </xf>
    <xf numFmtId="167" fontId="0" fillId="0" borderId="27" xfId="0" applyNumberFormat="1" applyFill="1" applyBorder="1" applyAlignment="1" applyProtection="1">
      <alignment horizontal="left" vertical="center"/>
      <protection locked="0"/>
    </xf>
    <xf numFmtId="167" fontId="4" fillId="0" borderId="43" xfId="0" applyNumberFormat="1" applyFont="1" applyFill="1" applyBorder="1" applyAlignment="1">
      <alignment horizontal="left" vertical="center"/>
    </xf>
    <xf numFmtId="165" fontId="4" fillId="0" borderId="43" xfId="0" applyNumberFormat="1" applyFont="1" applyFill="1" applyBorder="1" applyAlignment="1"/>
    <xf numFmtId="165" fontId="4" fillId="0" borderId="44" xfId="0" applyNumberFormat="1" applyFont="1" applyFill="1" applyBorder="1" applyAlignment="1"/>
    <xf numFmtId="167" fontId="4" fillId="0" borderId="45" xfId="0" applyNumberFormat="1" applyFont="1" applyFill="1" applyBorder="1" applyAlignment="1">
      <alignment horizontal="left" vertical="center"/>
    </xf>
    <xf numFmtId="0" fontId="0" fillId="0" borderId="27" xfId="0" applyFill="1" applyBorder="1" applyAlignment="1">
      <alignment horizontal="left" vertical="top"/>
    </xf>
    <xf numFmtId="0" fontId="1" fillId="0" borderId="27" xfId="0" applyFont="1" applyFill="1" applyBorder="1" applyAlignment="1" applyProtection="1">
      <alignment horizontal="center" vertical="center"/>
      <protection locked="0"/>
    </xf>
    <xf numFmtId="3" fontId="0" fillId="0" borderId="31" xfId="0" applyNumberFormat="1" applyFill="1" applyBorder="1" applyAlignment="1"/>
    <xf numFmtId="0" fontId="0" fillId="0" borderId="42" xfId="0" applyFill="1" applyBorder="1" applyAlignment="1"/>
    <xf numFmtId="0" fontId="0" fillId="0" borderId="43" xfId="0" applyFill="1" applyBorder="1" applyAlignment="1"/>
    <xf numFmtId="170" fontId="0" fillId="0" borderId="27" xfId="1" applyNumberFormat="1" applyFont="1" applyFill="1" applyBorder="1" applyAlignment="1"/>
    <xf numFmtId="0" fontId="0" fillId="0" borderId="44" xfId="0" applyFill="1" applyBorder="1" applyAlignment="1"/>
    <xf numFmtId="164" fontId="4" fillId="0" borderId="35" xfId="0" applyNumberFormat="1" applyFont="1" applyFill="1" applyBorder="1" applyAlignment="1"/>
    <xf numFmtId="0" fontId="0" fillId="0" borderId="27" xfId="0" applyFill="1" applyBorder="1" applyAlignment="1">
      <alignment vertical="top"/>
    </xf>
    <xf numFmtId="166" fontId="1" fillId="0" borderId="44" xfId="0" applyNumberFormat="1" applyFont="1" applyFill="1" applyBorder="1" applyAlignment="1"/>
    <xf numFmtId="166" fontId="1" fillId="0" borderId="45" xfId="0" applyNumberFormat="1" applyFont="1" applyFill="1" applyBorder="1" applyAlignment="1"/>
    <xf numFmtId="0" fontId="13" fillId="0" borderId="27" xfId="0" applyFont="1" applyFill="1" applyBorder="1" applyAlignment="1">
      <alignment horizontal="left" vertical="top"/>
    </xf>
    <xf numFmtId="0" fontId="13" fillId="0" borderId="27" xfId="0" applyFont="1" applyFill="1" applyBorder="1" applyAlignment="1">
      <alignment vertical="top"/>
    </xf>
    <xf numFmtId="167" fontId="4" fillId="0" borderId="42" xfId="0" applyNumberFormat="1" applyFont="1" applyFill="1" applyBorder="1" applyAlignment="1">
      <alignment horizontal="left" vertical="center"/>
    </xf>
    <xf numFmtId="165" fontId="4" fillId="0" borderId="45" xfId="0" applyNumberFormat="1" applyFont="1" applyFill="1" applyBorder="1" applyAlignment="1"/>
    <xf numFmtId="0" fontId="1" fillId="0" borderId="44" xfId="0" applyFont="1" applyFill="1" applyBorder="1" applyAlignment="1"/>
    <xf numFmtId="0" fontId="1" fillId="0" borderId="40" xfId="0" applyFont="1" applyFill="1" applyBorder="1" applyAlignment="1"/>
    <xf numFmtId="0" fontId="1" fillId="0" borderId="27" xfId="0" applyFont="1" applyFill="1" applyBorder="1" applyAlignment="1">
      <alignment horizontal="center"/>
    </xf>
    <xf numFmtId="0" fontId="1" fillId="0" borderId="43" xfId="0" applyFont="1" applyFill="1" applyBorder="1" applyAlignment="1"/>
    <xf numFmtId="166" fontId="1" fillId="0" borderId="43" xfId="0" applyNumberFormat="1" applyFont="1" applyFill="1" applyBorder="1" applyAlignment="1"/>
    <xf numFmtId="0" fontId="13" fillId="0" borderId="27" xfId="0" applyFont="1" applyFill="1" applyBorder="1" applyAlignment="1">
      <alignment horizontal="center" vertical="center"/>
    </xf>
    <xf numFmtId="167" fontId="13" fillId="0" borderId="27" xfId="0" applyNumberFormat="1" applyFont="1" applyFill="1" applyBorder="1" applyAlignment="1" applyProtection="1">
      <alignment horizontal="left" vertical="center"/>
      <protection locked="0"/>
    </xf>
    <xf numFmtId="0" fontId="13" fillId="0" borderId="27" xfId="0" applyFont="1" applyFill="1" applyBorder="1" applyAlignment="1">
      <alignment vertical="center"/>
    </xf>
    <xf numFmtId="0" fontId="13" fillId="0" borderId="27" xfId="0" applyFont="1" applyFill="1" applyBorder="1" applyAlignment="1">
      <alignment horizontal="right"/>
    </xf>
    <xf numFmtId="165" fontId="13" fillId="0" borderId="27" xfId="0" applyNumberFormat="1" applyFont="1" applyFill="1" applyBorder="1" applyAlignment="1">
      <alignment horizontal="right"/>
    </xf>
    <xf numFmtId="167" fontId="5" fillId="0" borderId="42" xfId="0" applyNumberFormat="1" applyFont="1" applyFill="1" applyBorder="1" applyAlignment="1">
      <alignment horizontal="left" vertical="center"/>
    </xf>
    <xf numFmtId="166" fontId="13" fillId="0" borderId="27" xfId="0" applyNumberFormat="1" applyFont="1" applyFill="1" applyBorder="1" applyAlignment="1"/>
    <xf numFmtId="0" fontId="5" fillId="0" borderId="35" xfId="0" applyFont="1" applyFill="1" applyBorder="1" applyAlignment="1"/>
    <xf numFmtId="49" fontId="1" fillId="0" borderId="27" xfId="0" applyNumberFormat="1" applyFont="1" applyFill="1" applyBorder="1" applyAlignment="1">
      <alignment horizontal="left"/>
    </xf>
    <xf numFmtId="49" fontId="1" fillId="0" borderId="27" xfId="0" applyNumberFormat="1" applyFont="1" applyFill="1" applyBorder="1" applyAlignment="1">
      <alignment horizontal="center" vertical="center"/>
    </xf>
    <xf numFmtId="0" fontId="0" fillId="0" borderId="27" xfId="0" applyFill="1" applyBorder="1" applyAlignment="1">
      <alignment horizontal="right"/>
    </xf>
    <xf numFmtId="14" fontId="0" fillId="0" borderId="27" xfId="0" applyNumberFormat="1" applyFill="1" applyBorder="1" applyAlignment="1"/>
    <xf numFmtId="14" fontId="0" fillId="0" borderId="27" xfId="0" applyNumberFormat="1" applyFill="1" applyBorder="1" applyAlignment="1">
      <alignment horizontal="right"/>
    </xf>
    <xf numFmtId="166" fontId="0" fillId="0" borderId="27" xfId="0" applyNumberFormat="1" applyFill="1" applyBorder="1" applyAlignment="1"/>
    <xf numFmtId="170" fontId="0" fillId="0" borderId="35" xfId="1" applyNumberFormat="1" applyFont="1" applyFill="1" applyBorder="1" applyAlignment="1"/>
    <xf numFmtId="49" fontId="5" fillId="0" borderId="27" xfId="0" applyNumberFormat="1" applyFont="1" applyFill="1" applyBorder="1" applyAlignment="1">
      <alignment horizontal="center" vertical="center"/>
    </xf>
    <xf numFmtId="165" fontId="5" fillId="0" borderId="27" xfId="0" applyNumberFormat="1" applyFont="1" applyFill="1" applyBorder="1" applyAlignment="1">
      <alignment horizontal="left"/>
    </xf>
    <xf numFmtId="167" fontId="5" fillId="0" borderId="45" xfId="0" applyNumberFormat="1" applyFont="1" applyFill="1" applyBorder="1" applyAlignment="1">
      <alignment horizontal="left" vertical="center"/>
    </xf>
    <xf numFmtId="165" fontId="5" fillId="0" borderId="40" xfId="0" applyNumberFormat="1" applyFont="1" applyFill="1" applyBorder="1" applyAlignment="1"/>
    <xf numFmtId="166" fontId="5" fillId="0" borderId="40" xfId="0" applyNumberFormat="1" applyFont="1" applyFill="1" applyBorder="1" applyAlignment="1"/>
    <xf numFmtId="0" fontId="13" fillId="0" borderId="40" xfId="0" applyFont="1" applyFill="1" applyBorder="1" applyAlignment="1"/>
    <xf numFmtId="0" fontId="13" fillId="0" borderId="42" xfId="0" applyFont="1" applyFill="1" applyBorder="1" applyAlignment="1"/>
    <xf numFmtId="0" fontId="13" fillId="0" borderId="35" xfId="0" applyFont="1" applyFill="1" applyBorder="1" applyAlignment="1"/>
    <xf numFmtId="0" fontId="0" fillId="0" borderId="27" xfId="0" applyFill="1" applyBorder="1" applyAlignment="1">
      <alignment horizontal="left"/>
    </xf>
    <xf numFmtId="0" fontId="4" fillId="0" borderId="27" xfId="0" applyFont="1" applyFill="1" applyBorder="1" applyAlignment="1">
      <alignment horizontal="center" vertical="top"/>
    </xf>
    <xf numFmtId="165" fontId="4" fillId="0" borderId="27" xfId="0" applyNumberFormat="1" applyFont="1" applyFill="1" applyBorder="1" applyAlignment="1">
      <alignment horizontal="left" vertical="top"/>
    </xf>
    <xf numFmtId="14" fontId="0" fillId="0" borderId="27" xfId="0" applyNumberFormat="1" applyFill="1" applyBorder="1" applyAlignment="1">
      <alignment vertical="top"/>
    </xf>
    <xf numFmtId="0" fontId="0" fillId="0" borderId="42" xfId="0" applyFill="1" applyBorder="1" applyAlignment="1">
      <alignment vertical="top"/>
    </xf>
    <xf numFmtId="0" fontId="5" fillId="0" borderId="40" xfId="0" applyFont="1" applyFill="1" applyBorder="1" applyAlignment="1"/>
    <xf numFmtId="165" fontId="4" fillId="0" borderId="42" xfId="0" applyNumberFormat="1" applyFont="1" applyFill="1" applyBorder="1" applyAlignment="1"/>
    <xf numFmtId="0" fontId="0" fillId="0" borderId="31" xfId="0" applyFill="1" applyBorder="1" applyAlignment="1">
      <alignment vertical="top"/>
    </xf>
    <xf numFmtId="166" fontId="4" fillId="0" borderId="31" xfId="0" applyNumberFormat="1" applyFont="1" applyFill="1" applyBorder="1" applyAlignment="1">
      <alignment vertical="top"/>
    </xf>
    <xf numFmtId="0" fontId="15" fillId="0" borderId="27" xfId="0" applyFont="1" applyFill="1" applyBorder="1" applyAlignment="1">
      <alignment vertical="center"/>
    </xf>
    <xf numFmtId="0" fontId="15" fillId="0" borderId="27" xfId="0" applyFont="1" applyFill="1" applyBorder="1" applyAlignment="1">
      <alignment horizontal="center" vertical="center"/>
    </xf>
    <xf numFmtId="0" fontId="13" fillId="0" borderId="31" xfId="0" applyFont="1" applyFill="1" applyBorder="1" applyAlignment="1"/>
    <xf numFmtId="0" fontId="13" fillId="0" borderId="43" xfId="0" applyFont="1" applyFill="1" applyBorder="1" applyAlignment="1"/>
    <xf numFmtId="1" fontId="0" fillId="0" borderId="35" xfId="0" applyNumberFormat="1" applyFill="1" applyBorder="1" applyAlignment="1" applyProtection="1">
      <alignment vertical="center"/>
      <protection locked="0"/>
    </xf>
    <xf numFmtId="2" fontId="0" fillId="0" borderId="35" xfId="0" applyNumberFormat="1" applyFill="1" applyBorder="1" applyAlignment="1" applyProtection="1">
      <alignment vertical="center"/>
      <protection locked="0"/>
    </xf>
    <xf numFmtId="14" fontId="0" fillId="0" borderId="27" xfId="0" applyNumberFormat="1" applyFill="1" applyBorder="1" applyAlignment="1">
      <alignment horizontal="left" vertical="top"/>
    </xf>
    <xf numFmtId="0" fontId="1" fillId="0" borderId="27" xfId="0" applyFont="1" applyFill="1" applyBorder="1" applyAlignment="1" applyProtection="1">
      <alignment vertical="center"/>
      <protection locked="0"/>
    </xf>
    <xf numFmtId="0" fontId="1" fillId="0" borderId="35" xfId="0" applyFont="1" applyFill="1" applyBorder="1" applyAlignment="1" applyProtection="1">
      <alignment vertical="center"/>
      <protection locked="0"/>
    </xf>
    <xf numFmtId="0" fontId="0" fillId="0" borderId="45" xfId="0" applyFill="1" applyBorder="1" applyAlignment="1"/>
    <xf numFmtId="164" fontId="4" fillId="0" borderId="27" xfId="0" applyNumberFormat="1" applyFont="1" applyFill="1" applyBorder="1" applyAlignment="1"/>
    <xf numFmtId="165" fontId="4" fillId="0" borderId="42" xfId="0" applyNumberFormat="1" applyFont="1" applyFill="1" applyBorder="1" applyAlignment="1">
      <alignment horizontal="left"/>
    </xf>
    <xf numFmtId="170" fontId="0" fillId="0" borderId="27" xfId="0" applyNumberFormat="1" applyFill="1" applyBorder="1" applyAlignment="1"/>
    <xf numFmtId="166" fontId="0" fillId="0" borderId="31" xfId="0" applyNumberFormat="1" applyFill="1" applyBorder="1" applyAlignment="1"/>
    <xf numFmtId="0" fontId="0" fillId="0" borderId="27" xfId="0" applyNumberFormat="1" applyFill="1" applyBorder="1" applyAlignment="1"/>
    <xf numFmtId="3" fontId="1" fillId="0" borderId="31" xfId="0" applyNumberFormat="1" applyFont="1" applyFill="1" applyBorder="1" applyAlignment="1"/>
    <xf numFmtId="0" fontId="19" fillId="0" borderId="0" xfId="0" applyFont="1" applyBorder="1" applyAlignment="1">
      <alignment horizontal="center" vertical="center"/>
    </xf>
    <xf numFmtId="15" fontId="19" fillId="0" borderId="0" xfId="0" applyNumberFormat="1" applyFont="1" applyBorder="1" applyAlignment="1">
      <alignment horizontal="center" vertical="center"/>
    </xf>
    <xf numFmtId="0" fontId="21" fillId="0" borderId="0" xfId="0" applyFont="1" applyBorder="1" applyAlignment="1">
      <alignment horizontal="center"/>
    </xf>
    <xf numFmtId="0" fontId="4" fillId="0" borderId="27" xfId="0" applyFont="1" applyFill="1" applyBorder="1" applyAlignment="1">
      <alignment horizontal="center"/>
    </xf>
    <xf numFmtId="0" fontId="4" fillId="0" borderId="31" xfId="0" applyFont="1" applyFill="1" applyBorder="1" applyAlignment="1">
      <alignment horizontal="center"/>
    </xf>
    <xf numFmtId="0" fontId="4" fillId="0" borderId="0" xfId="0" applyFont="1" applyFill="1" applyBorder="1" applyAlignment="1">
      <alignment horizontal="center"/>
    </xf>
    <xf numFmtId="0" fontId="4" fillId="0" borderId="40" xfId="0" applyFont="1" applyFill="1" applyBorder="1" applyAlignment="1">
      <alignment horizontal="center"/>
    </xf>
    <xf numFmtId="0" fontId="4" fillId="0" borderId="35" xfId="0" applyFont="1" applyFill="1" applyBorder="1" applyAlignment="1">
      <alignment horizontal="center"/>
    </xf>
    <xf numFmtId="0" fontId="4" fillId="0" borderId="43" xfId="0" applyFont="1" applyFill="1" applyBorder="1" applyAlignment="1">
      <alignment horizontal="center"/>
    </xf>
    <xf numFmtId="0" fontId="4" fillId="0" borderId="45" xfId="0" applyFont="1" applyFill="1" applyBorder="1" applyAlignment="1">
      <alignment horizontal="center"/>
    </xf>
    <xf numFmtId="0" fontId="4" fillId="4" borderId="0" xfId="0" applyFont="1" applyFill="1" applyBorder="1" applyAlignment="1">
      <alignment horizontal="center"/>
    </xf>
    <xf numFmtId="0" fontId="5" fillId="0" borderId="35" xfId="0" applyFont="1" applyFill="1" applyBorder="1" applyAlignment="1">
      <alignment horizontal="center"/>
    </xf>
    <xf numFmtId="0" fontId="4" fillId="4" borderId="40" xfId="0" applyFont="1" applyFill="1" applyBorder="1" applyAlignment="1">
      <alignment horizontal="center"/>
    </xf>
    <xf numFmtId="0" fontId="5" fillId="0" borderId="40" xfId="0" applyFont="1" applyFill="1" applyBorder="1" applyAlignment="1">
      <alignment horizontal="center"/>
    </xf>
    <xf numFmtId="0" fontId="0" fillId="0" borderId="35" xfId="0" applyFont="1" applyFill="1" applyBorder="1" applyAlignment="1" applyProtection="1">
      <alignment horizontal="center" vertical="center"/>
      <protection locked="0"/>
    </xf>
    <xf numFmtId="0" fontId="0" fillId="4" borderId="31" xfId="0" applyFont="1" applyFill="1" applyBorder="1" applyAlignment="1" applyProtection="1">
      <alignment horizontal="center" vertical="center"/>
      <protection locked="0"/>
    </xf>
    <xf numFmtId="0" fontId="0" fillId="0" borderId="27" xfId="0" applyFont="1" applyFill="1" applyBorder="1" applyAlignment="1">
      <alignment horizontal="center"/>
    </xf>
    <xf numFmtId="0" fontId="0" fillId="0" borderId="40" xfId="0" applyFont="1" applyFill="1" applyBorder="1" applyAlignment="1">
      <alignment horizontal="center"/>
    </xf>
    <xf numFmtId="0" fontId="0" fillId="4" borderId="40" xfId="0" applyFont="1" applyFill="1" applyBorder="1" applyAlignment="1">
      <alignment horizontal="center"/>
    </xf>
    <xf numFmtId="0" fontId="0" fillId="0" borderId="27" xfId="0" applyFont="1" applyFill="1" applyBorder="1" applyAlignment="1" applyProtection="1">
      <alignment horizontal="center" vertical="center"/>
      <protection locked="0"/>
    </xf>
    <xf numFmtId="0" fontId="0" fillId="0" borderId="0" xfId="0" applyFont="1" applyAlignment="1"/>
    <xf numFmtId="0" fontId="16" fillId="0" borderId="1" xfId="0" applyFont="1" applyBorder="1" applyAlignment="1">
      <alignment horizontal="center" vertical="center"/>
    </xf>
    <xf numFmtId="0" fontId="15" fillId="0" borderId="2" xfId="0" applyFont="1" applyBorder="1" applyAlignment="1"/>
    <xf numFmtId="0" fontId="15" fillId="0" borderId="3" xfId="0" applyFont="1" applyBorder="1" applyAlignment="1"/>
    <xf numFmtId="0" fontId="16" fillId="0" borderId="19" xfId="0" applyFont="1" applyBorder="1" applyAlignment="1">
      <alignment horizontal="center" vertical="center"/>
    </xf>
    <xf numFmtId="0" fontId="15" fillId="0" borderId="20" xfId="0" applyFont="1" applyBorder="1" applyAlignment="1"/>
    <xf numFmtId="0" fontId="15" fillId="0" borderId="21" xfId="0" applyFont="1" applyBorder="1" applyAlignment="1"/>
    <xf numFmtId="0" fontId="15" fillId="0" borderId="7" xfId="0" applyFont="1" applyBorder="1" applyAlignment="1"/>
    <xf numFmtId="0" fontId="17" fillId="0" borderId="0" xfId="0" applyFont="1" applyAlignment="1"/>
    <xf numFmtId="0" fontId="15" fillId="0" borderId="8" xfId="0" applyFont="1" applyBorder="1" applyAlignment="1"/>
    <xf numFmtId="0" fontId="15" fillId="0" borderId="12" xfId="0" applyFont="1" applyBorder="1" applyAlignment="1"/>
    <xf numFmtId="0" fontId="15" fillId="0" borderId="13" xfId="0" applyFont="1" applyBorder="1" applyAlignment="1"/>
    <xf numFmtId="0" fontId="15" fillId="0" borderId="14" xfId="0" applyFont="1" applyBorder="1" applyAlignment="1"/>
    <xf numFmtId="0" fontId="16" fillId="0" borderId="9" xfId="0" applyFont="1" applyBorder="1" applyAlignment="1">
      <alignment horizontal="left" vertical="center"/>
    </xf>
    <xf numFmtId="0" fontId="15" fillId="0" borderId="10" xfId="0" applyFont="1" applyBorder="1" applyAlignment="1"/>
    <xf numFmtId="0" fontId="16" fillId="0" borderId="15" xfId="0" applyFont="1" applyBorder="1" applyAlignment="1">
      <alignment horizontal="left" vertical="center"/>
    </xf>
    <xf numFmtId="0" fontId="15" fillId="0" borderId="16" xfId="0" applyFont="1" applyBorder="1" applyAlignment="1"/>
    <xf numFmtId="164" fontId="16" fillId="0" borderId="1" xfId="0" applyNumberFormat="1" applyFont="1" applyBorder="1" applyAlignment="1">
      <alignment horizontal="center" vertical="center"/>
    </xf>
    <xf numFmtId="49" fontId="16" fillId="0" borderId="1" xfId="0" applyNumberFormat="1" applyFont="1" applyBorder="1" applyAlignment="1">
      <alignment horizontal="center" vertical="center"/>
    </xf>
    <xf numFmtId="49" fontId="16" fillId="0" borderId="18" xfId="0" applyNumberFormat="1" applyFont="1" applyBorder="1" applyAlignment="1">
      <alignment horizontal="center" vertical="center"/>
    </xf>
    <xf numFmtId="0" fontId="16" fillId="0" borderId="1" xfId="0" applyFont="1" applyBorder="1" applyAlignment="1">
      <alignment horizontal="center" vertical="center" wrapText="1"/>
    </xf>
    <xf numFmtId="0" fontId="15" fillId="0" borderId="2" xfId="0" applyFont="1" applyBorder="1" applyAlignment="1">
      <alignment wrapText="1"/>
    </xf>
    <xf numFmtId="0" fontId="15" fillId="0" borderId="3" xfId="0" applyFont="1" applyBorder="1" applyAlignment="1">
      <alignment wrapText="1"/>
    </xf>
    <xf numFmtId="0" fontId="16" fillId="0" borderId="19" xfId="0" applyFont="1" applyBorder="1" applyAlignment="1">
      <alignment horizontal="center" vertical="center" wrapText="1"/>
    </xf>
    <xf numFmtId="0" fontId="15" fillId="0" borderId="20" xfId="0" applyFont="1" applyBorder="1" applyAlignment="1">
      <alignment wrapText="1"/>
    </xf>
    <xf numFmtId="0" fontId="15" fillId="0" borderId="21" xfId="0" applyFont="1" applyBorder="1" applyAlignment="1">
      <alignment wrapText="1"/>
    </xf>
    <xf numFmtId="164" fontId="16" fillId="0" borderId="1" xfId="0" applyNumberFormat="1" applyFont="1" applyBorder="1" applyAlignment="1">
      <alignment horizontal="center" vertical="center" wrapText="1"/>
    </xf>
    <xf numFmtId="49" fontId="16" fillId="0" borderId="1" xfId="0" applyNumberFormat="1" applyFont="1" applyBorder="1" applyAlignment="1">
      <alignment horizontal="center" vertical="center" wrapText="1"/>
    </xf>
    <xf numFmtId="49" fontId="16" fillId="0" borderId="18" xfId="0" applyNumberFormat="1" applyFont="1" applyBorder="1" applyAlignment="1">
      <alignment horizontal="center" vertical="center" wrapText="1"/>
    </xf>
    <xf numFmtId="0" fontId="4" fillId="6" borderId="27" xfId="0" applyFont="1" applyFill="1" applyBorder="1" applyAlignment="1">
      <alignment horizontal="left" vertical="center"/>
    </xf>
    <xf numFmtId="0" fontId="4" fillId="6" borderId="27" xfId="0" applyFont="1" applyFill="1" applyBorder="1" applyAlignment="1">
      <alignment horizontal="left" vertical="top"/>
    </xf>
    <xf numFmtId="49" fontId="4" fillId="6" borderId="27" xfId="0" applyNumberFormat="1" applyFont="1" applyFill="1" applyBorder="1" applyAlignment="1">
      <alignment horizontal="center" vertical="center"/>
    </xf>
    <xf numFmtId="167" fontId="4" fillId="6" borderId="27" xfId="0" applyNumberFormat="1" applyFont="1" applyFill="1" applyBorder="1" applyAlignment="1">
      <alignment horizontal="left" vertical="center"/>
    </xf>
    <xf numFmtId="0" fontId="4" fillId="6" borderId="27" xfId="0" applyFont="1" applyFill="1" applyBorder="1" applyAlignment="1"/>
    <xf numFmtId="0" fontId="4" fillId="6" borderId="27" xfId="0" applyFont="1" applyFill="1" applyBorder="1" applyAlignment="1">
      <alignment vertical="top"/>
    </xf>
    <xf numFmtId="49" fontId="4" fillId="6" borderId="27" xfId="0" applyNumberFormat="1" applyFont="1" applyFill="1" applyBorder="1" applyAlignment="1">
      <alignment horizontal="left"/>
    </xf>
    <xf numFmtId="0" fontId="4" fillId="6" borderId="27" xfId="0" applyFont="1" applyFill="1" applyBorder="1" applyAlignment="1">
      <alignment horizontal="right"/>
    </xf>
    <xf numFmtId="0" fontId="4" fillId="6" borderId="27" xfId="0" applyFont="1" applyFill="1" applyBorder="1" applyAlignment="1">
      <alignment vertical="center"/>
    </xf>
    <xf numFmtId="165" fontId="4" fillId="6" borderId="27" xfId="0" applyNumberFormat="1" applyFont="1" applyFill="1" applyBorder="1" applyAlignment="1"/>
    <xf numFmtId="165" fontId="4" fillId="6" borderId="27" xfId="0" applyNumberFormat="1" applyFont="1" applyFill="1" applyBorder="1" applyAlignment="1">
      <alignment horizontal="right"/>
    </xf>
    <xf numFmtId="166" fontId="4" fillId="6" borderId="27" xfId="0" applyNumberFormat="1" applyFont="1" applyFill="1" applyBorder="1" applyAlignment="1"/>
    <xf numFmtId="0" fontId="0" fillId="6" borderId="27" xfId="0" applyFill="1" applyBorder="1" applyAlignment="1" applyProtection="1">
      <alignment vertical="center"/>
      <protection locked="0"/>
    </xf>
    <xf numFmtId="0" fontId="4" fillId="6" borderId="27" xfId="0" applyFont="1" applyFill="1" applyBorder="1" applyAlignment="1">
      <alignment horizontal="center"/>
    </xf>
    <xf numFmtId="0" fontId="6" fillId="6" borderId="27" xfId="2" applyFill="1" applyBorder="1" applyAlignment="1"/>
    <xf numFmtId="0" fontId="0" fillId="6" borderId="0" xfId="0" applyFill="1" applyAlignment="1"/>
    <xf numFmtId="167" fontId="4" fillId="6" borderId="28" xfId="0" applyNumberFormat="1" applyFont="1" applyFill="1" applyBorder="1" applyAlignment="1">
      <alignment horizontal="left" vertical="center"/>
    </xf>
    <xf numFmtId="0" fontId="4" fillId="6" borderId="28" xfId="0" applyFont="1" applyFill="1" applyBorder="1" applyAlignment="1"/>
    <xf numFmtId="165" fontId="4" fillId="6" borderId="29" xfId="0" applyNumberFormat="1" applyFont="1" applyFill="1" applyBorder="1" applyAlignment="1"/>
    <xf numFmtId="166" fontId="4" fillId="6" borderId="29" xfId="0" applyNumberFormat="1" applyFont="1" applyFill="1" applyBorder="1" applyAlignment="1"/>
    <xf numFmtId="166" fontId="4" fillId="6" borderId="30" xfId="0" applyNumberFormat="1" applyFont="1" applyFill="1" applyBorder="1" applyAlignment="1"/>
    <xf numFmtId="0" fontId="0" fillId="6" borderId="31" xfId="0" applyFill="1" applyBorder="1" applyAlignment="1" applyProtection="1">
      <alignment vertical="center"/>
      <protection locked="0"/>
    </xf>
    <xf numFmtId="0" fontId="4" fillId="6" borderId="31" xfId="0" applyFont="1" applyFill="1" applyBorder="1" applyAlignment="1"/>
    <xf numFmtId="0" fontId="4" fillId="6" borderId="31" xfId="0" applyFont="1" applyFill="1" applyBorder="1" applyAlignment="1">
      <alignment horizontal="center"/>
    </xf>
    <xf numFmtId="167" fontId="4" fillId="6" borderId="32" xfId="0" applyNumberFormat="1" applyFont="1" applyFill="1" applyBorder="1" applyAlignment="1">
      <alignment horizontal="left" vertical="center"/>
    </xf>
    <xf numFmtId="0" fontId="4" fillId="6" borderId="32" xfId="0" applyFont="1" applyFill="1" applyBorder="1" applyAlignment="1"/>
    <xf numFmtId="167" fontId="4" fillId="6" borderId="33" xfId="0" applyNumberFormat="1" applyFont="1" applyFill="1" applyBorder="1" applyAlignment="1">
      <alignment horizontal="left" vertical="center"/>
    </xf>
    <xf numFmtId="0" fontId="4" fillId="6" borderId="27" xfId="0" applyFont="1" applyFill="1" applyBorder="1" applyAlignment="1">
      <alignment horizontal="right" vertical="top"/>
    </xf>
    <xf numFmtId="49" fontId="4" fillId="6" borderId="27" xfId="0" applyNumberFormat="1" applyFont="1" applyFill="1" applyBorder="1" applyAlignment="1">
      <alignment horizontal="left" vertical="center"/>
    </xf>
    <xf numFmtId="0" fontId="4" fillId="6" borderId="27" xfId="0" applyFont="1" applyFill="1" applyBorder="1" applyAlignment="1">
      <alignment horizontal="right" vertical="center"/>
    </xf>
    <xf numFmtId="165" fontId="4" fillId="6" borderId="27" xfId="0" applyNumberFormat="1" applyFont="1" applyFill="1" applyBorder="1" applyAlignment="1">
      <alignment vertical="center"/>
    </xf>
    <xf numFmtId="165" fontId="4" fillId="6" borderId="27" xfId="0" applyNumberFormat="1" applyFont="1" applyFill="1" applyBorder="1" applyAlignment="1">
      <alignment horizontal="right" vertical="center"/>
    </xf>
    <xf numFmtId="0" fontId="4" fillId="6" borderId="32" xfId="0" applyFont="1" applyFill="1" applyBorder="1" applyAlignment="1">
      <alignment vertical="center"/>
    </xf>
    <xf numFmtId="165" fontId="4" fillId="6" borderId="28" xfId="0" applyNumberFormat="1" applyFont="1" applyFill="1" applyBorder="1" applyAlignment="1">
      <alignment vertical="center"/>
    </xf>
    <xf numFmtId="166" fontId="4" fillId="6" borderId="28" xfId="0" applyNumberFormat="1" applyFont="1" applyFill="1" applyBorder="1" applyAlignment="1">
      <alignment vertical="center"/>
    </xf>
    <xf numFmtId="166" fontId="4" fillId="6" borderId="34" xfId="0" applyNumberFormat="1" applyFont="1" applyFill="1" applyBorder="1" applyAlignment="1">
      <alignment vertical="center"/>
    </xf>
    <xf numFmtId="0" fontId="4" fillId="6" borderId="35" xfId="0" applyFont="1" applyFill="1" applyBorder="1" applyAlignment="1">
      <alignment horizontal="right" vertical="center"/>
    </xf>
    <xf numFmtId="0" fontId="4" fillId="6" borderId="36" xfId="0" applyFont="1" applyFill="1" applyBorder="1" applyAlignment="1">
      <alignment vertical="center"/>
    </xf>
    <xf numFmtId="0" fontId="4" fillId="6" borderId="36" xfId="0" applyFont="1" applyFill="1" applyBorder="1" applyAlignment="1">
      <alignment horizontal="center" vertical="center"/>
    </xf>
    <xf numFmtId="0" fontId="6" fillId="6" borderId="27" xfId="2" applyFill="1" applyBorder="1" applyAlignment="1">
      <alignment vertical="center"/>
    </xf>
    <xf numFmtId="165" fontId="4" fillId="6" borderId="37" xfId="0" applyNumberFormat="1" applyFont="1" applyFill="1" applyBorder="1" applyAlignment="1"/>
    <xf numFmtId="166" fontId="4" fillId="6" borderId="37" xfId="0" applyNumberFormat="1" applyFont="1" applyFill="1" applyBorder="1" applyAlignment="1"/>
    <xf numFmtId="166" fontId="4" fillId="6" borderId="38" xfId="0" applyNumberFormat="1" applyFont="1" applyFill="1" applyBorder="1" applyAlignment="1"/>
    <xf numFmtId="0" fontId="4" fillId="6" borderId="31" xfId="0" applyFont="1" applyFill="1" applyBorder="1" applyAlignment="1">
      <alignment horizontal="right" vertical="top"/>
    </xf>
    <xf numFmtId="0" fontId="4" fillId="6" borderId="39" xfId="0" applyFont="1" applyFill="1" applyBorder="1" applyAlignment="1">
      <alignment vertical="center"/>
    </xf>
    <xf numFmtId="0" fontId="4" fillId="6" borderId="39" xfId="0" applyFont="1" applyFill="1" applyBorder="1" applyAlignment="1">
      <alignment horizontal="center" vertical="center"/>
    </xf>
    <xf numFmtId="165" fontId="4" fillId="6" borderId="37" xfId="0" applyNumberFormat="1" applyFont="1" applyFill="1" applyBorder="1" applyAlignment="1">
      <alignment horizontal="left"/>
    </xf>
    <xf numFmtId="0" fontId="4" fillId="6" borderId="40" xfId="0" applyFont="1" applyFill="1" applyBorder="1" applyAlignment="1">
      <alignment horizontal="right" vertical="top"/>
    </xf>
    <xf numFmtId="0" fontId="4" fillId="6" borderId="41" xfId="0" applyFont="1" applyFill="1" applyBorder="1" applyAlignment="1">
      <alignment vertical="center"/>
    </xf>
    <xf numFmtId="0" fontId="4" fillId="6" borderId="41" xfId="0" applyFont="1" applyFill="1" applyBorder="1" applyAlignment="1">
      <alignment horizontal="center" vertical="center"/>
    </xf>
    <xf numFmtId="0" fontId="4" fillId="6" borderId="33" xfId="0" applyFont="1" applyFill="1" applyBorder="1" applyAlignment="1"/>
    <xf numFmtId="0" fontId="4" fillId="6" borderId="37" xfId="0" applyFont="1" applyFill="1" applyBorder="1" applyAlignment="1"/>
    <xf numFmtId="167" fontId="4" fillId="6" borderId="29" xfId="0" applyNumberFormat="1" applyFont="1" applyFill="1" applyBorder="1" applyAlignment="1">
      <alignment horizontal="left" vertical="center"/>
    </xf>
    <xf numFmtId="0" fontId="0" fillId="6" borderId="40" xfId="0" applyFill="1" applyBorder="1" applyAlignment="1" applyProtection="1">
      <alignment vertical="center"/>
      <protection locked="0"/>
    </xf>
    <xf numFmtId="0" fontId="4" fillId="6" borderId="0" xfId="0" applyFont="1" applyFill="1" applyBorder="1" applyAlignment="1"/>
    <xf numFmtId="0" fontId="4" fillId="6" borderId="0" xfId="0" applyFont="1" applyFill="1" applyBorder="1" applyAlignment="1">
      <alignment horizontal="center"/>
    </xf>
    <xf numFmtId="0" fontId="4" fillId="6" borderId="34" xfId="0" applyFont="1" applyFill="1" applyBorder="1" applyAlignment="1"/>
    <xf numFmtId="0" fontId="4" fillId="6" borderId="35" xfId="0" applyFont="1" applyFill="1" applyBorder="1" applyAlignment="1"/>
    <xf numFmtId="167" fontId="4" fillId="6" borderId="35" xfId="0" applyNumberFormat="1" applyFont="1" applyFill="1" applyBorder="1" applyAlignment="1">
      <alignment horizontal="left" vertical="center"/>
    </xf>
    <xf numFmtId="165" fontId="4" fillId="6" borderId="35" xfId="0" applyNumberFormat="1" applyFont="1" applyFill="1" applyBorder="1" applyAlignment="1"/>
    <xf numFmtId="166" fontId="4" fillId="6" borderId="35" xfId="0" applyNumberFormat="1" applyFont="1" applyFill="1" applyBorder="1" applyAlignment="1"/>
    <xf numFmtId="0" fontId="0" fillId="6" borderId="35" xfId="0" applyFill="1" applyBorder="1" applyAlignment="1" applyProtection="1">
      <alignment vertical="center"/>
      <protection locked="0"/>
    </xf>
    <xf numFmtId="0" fontId="4" fillId="6" borderId="29" xfId="0" applyFont="1" applyFill="1" applyBorder="1" applyAlignment="1"/>
    <xf numFmtId="167" fontId="4" fillId="6" borderId="30" xfId="0" applyNumberFormat="1" applyFont="1" applyFill="1" applyBorder="1" applyAlignment="1">
      <alignment horizontal="left" vertical="center"/>
    </xf>
    <xf numFmtId="165" fontId="4" fillId="6" borderId="40" xfId="0" applyNumberFormat="1" applyFont="1" applyFill="1" applyBorder="1" applyAlignment="1"/>
    <xf numFmtId="166" fontId="4" fillId="6" borderId="40" xfId="0" applyNumberFormat="1" applyFont="1" applyFill="1" applyBorder="1" applyAlignment="1"/>
    <xf numFmtId="0" fontId="4" fillId="6" borderId="40" xfId="0" applyFont="1" applyFill="1" applyBorder="1" applyAlignment="1"/>
    <xf numFmtId="0" fontId="4" fillId="6" borderId="40" xfId="0" applyFont="1" applyFill="1" applyBorder="1" applyAlignment="1">
      <alignment horizontal="center"/>
    </xf>
    <xf numFmtId="0" fontId="0" fillId="6" borderId="27" xfId="0" applyFill="1" applyBorder="1" applyAlignment="1"/>
    <xf numFmtId="0" fontId="0" fillId="6" borderId="35" xfId="0" applyFill="1" applyBorder="1" applyAlignment="1"/>
    <xf numFmtId="165" fontId="4" fillId="6" borderId="30" xfId="0" applyNumberFormat="1" applyFont="1" applyFill="1" applyBorder="1" applyAlignment="1"/>
    <xf numFmtId="0" fontId="0" fillId="6" borderId="40" xfId="0" applyFill="1" applyBorder="1" applyAlignment="1"/>
  </cellXfs>
  <cellStyles count="3">
    <cellStyle name="Hipervínculo" xfId="2" builtinId="8"/>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community.secop.gov.co/Public/Tendering/OpportunityDetail/Index?noticeUID=CO1.NTC.3934562&amp;isFromPublicArea=True&amp;isModal=False" TargetMode="External"/><Relationship Id="rId299" Type="http://schemas.openxmlformats.org/officeDocument/2006/relationships/hyperlink" Target="https://community.secop.gov.co/Public/Tendering/OpportunityDetail/Index?noticeUID=CO1.NTC.4548649&amp;isFromPublicArea=True&amp;isModal=False" TargetMode="External"/><Relationship Id="rId21" Type="http://schemas.openxmlformats.org/officeDocument/2006/relationships/hyperlink" Target="https://community.secop.gov.co/Public/Tendering/OpportunityDetail/Index?noticeUID=CO1.NTC.3760784&amp;isFromPublicArea=True&amp;isModal=False" TargetMode="External"/><Relationship Id="rId63" Type="http://schemas.openxmlformats.org/officeDocument/2006/relationships/hyperlink" Target="https://community.secop.gov.co/Public/Tendering/OpportunityDetail/Index?noticeUID=CO1.NTC.3858132&amp;isFromPublicArea=True&amp;isModal=False" TargetMode="External"/><Relationship Id="rId159" Type="http://schemas.openxmlformats.org/officeDocument/2006/relationships/hyperlink" Target="https://community.secop.gov.co/Public/Tendering/OpportunityDetail/Index?noticeUID=CO1.NTC.4071511&amp;isFromPublicArea=True&amp;isModal=False" TargetMode="External"/><Relationship Id="rId324" Type="http://schemas.openxmlformats.org/officeDocument/2006/relationships/hyperlink" Target="https://community.secop.gov.co/Public/Tendering/OpportunityDetail/Index?noticeUID=CO1.NTC.4655559&amp;isFromPublicArea=True&amp;isModal=False" TargetMode="External"/><Relationship Id="rId366" Type="http://schemas.openxmlformats.org/officeDocument/2006/relationships/hyperlink" Target="https://community.secop.gov.co/Public/Tendering/OpportunityDetail/Index?noticeUID=CO1.NTC.4706749&amp;isFromPublicArea=True&amp;isModal=False" TargetMode="External"/><Relationship Id="rId170" Type="http://schemas.openxmlformats.org/officeDocument/2006/relationships/hyperlink" Target="https://community.secop.gov.co/Public/Tendering/OpportunityDetail/Index?noticeUID=CO1.NTC.4096699&amp;isFromPublicArea=True&amp;isModal=False" TargetMode="External"/><Relationship Id="rId226" Type="http://schemas.openxmlformats.org/officeDocument/2006/relationships/hyperlink" Target="https://community.secop.gov.co/Public/Tendering/OpportunityDetail/Index?noticeUID=CO1.NTC.4323502&amp;isFromPublicArea=True&amp;isModal=False" TargetMode="External"/><Relationship Id="rId433" Type="http://schemas.openxmlformats.org/officeDocument/2006/relationships/hyperlink" Target="https://community.secop.gov.co/Public/Tendering/OpportunityDetail/Index?noticeUID=CO1.NTC.5079668&amp;isFromPublicArea=True&amp;isModal=False" TargetMode="External"/><Relationship Id="rId268" Type="http://schemas.openxmlformats.org/officeDocument/2006/relationships/hyperlink" Target="https://community.secop.gov.co/Public/Tendering/OpportunityDetail/Index?noticeUID=CO1.NTC.4420676&amp;isFromPublicArea=True&amp;isModal=False" TargetMode="External"/><Relationship Id="rId475" Type="http://schemas.openxmlformats.org/officeDocument/2006/relationships/printerSettings" Target="../printerSettings/printerSettings1.bin"/><Relationship Id="rId32" Type="http://schemas.openxmlformats.org/officeDocument/2006/relationships/hyperlink" Target="https://community.secop.gov.co/Public/Tendering/OpportunityDetail/Index?noticeUID=CO1.NTC.3789903&amp;isFromPublicArea=True&amp;isModal=False" TargetMode="External"/><Relationship Id="rId74" Type="http://schemas.openxmlformats.org/officeDocument/2006/relationships/hyperlink" Target="https://community.secop.gov.co/Public/Tendering/OpportunityDetail/Index?noticeUID=CO1.NTC.3889068&amp;isFromPublicArea=True&amp;isModal=False" TargetMode="External"/><Relationship Id="rId128" Type="http://schemas.openxmlformats.org/officeDocument/2006/relationships/hyperlink" Target="https://community.secop.gov.co/Public/Tendering/OpportunityDetail/Index?noticeUID=CO1.NTC.3989180&amp;isFromPublicArea=True&amp;isModal=False" TargetMode="External"/><Relationship Id="rId335" Type="http://schemas.openxmlformats.org/officeDocument/2006/relationships/hyperlink" Target="https://community.secop.gov.co/Public/Tendering/OpportunityDetail/Index?noticeUID=CO1.NTC.4662715&amp;isFromPublicArea=True&amp;isModal=False" TargetMode="External"/><Relationship Id="rId377" Type="http://schemas.openxmlformats.org/officeDocument/2006/relationships/hyperlink" Target="https://community.secop.gov.co/Public/Tendering/OpportunityDetail/Index?noticeUID=CO1.NTC.4773465&amp;isFromPublicArea=True&amp;isModal=False" TargetMode="External"/><Relationship Id="rId5" Type="http://schemas.openxmlformats.org/officeDocument/2006/relationships/hyperlink" Target="https://community.secop.gov.co/Public/Tendering/OpportunityDetail/Index?noticeUID=CO1.NTC.3710313&amp;isFromPublicArea=True&amp;isModal=False" TargetMode="External"/><Relationship Id="rId181" Type="http://schemas.openxmlformats.org/officeDocument/2006/relationships/hyperlink" Target="https://community.secop.gov.co/Public/Tendering/OpportunityDetail/Index?noticeUID=CO1.NTC.4111537&amp;isFromPublicArea=True&amp;isModal=False" TargetMode="External"/><Relationship Id="rId237" Type="http://schemas.openxmlformats.org/officeDocument/2006/relationships/hyperlink" Target="https://community.secop.gov.co/Public/Tendering/OpportunityDetail/Index?noticeUID=CO1.NTC.4337768&amp;isFromPublicArea=True&amp;isModal=False" TargetMode="External"/><Relationship Id="rId402" Type="http://schemas.openxmlformats.org/officeDocument/2006/relationships/hyperlink" Target="https://community.secop.gov.co/Public/Tendering/OpportunityDetail/Index?noticeUID=CO1.NTC.4889289&amp;isFromPublicArea=True&amp;isModal=False" TargetMode="External"/><Relationship Id="rId279" Type="http://schemas.openxmlformats.org/officeDocument/2006/relationships/hyperlink" Target="https://community.secop.gov.co/Public/Tendering/OpportunityDetail/Index?noticeUID=CO1.NTC.4488368&amp;isFromPublicArea=True&amp;isModal=False" TargetMode="External"/><Relationship Id="rId444" Type="http://schemas.openxmlformats.org/officeDocument/2006/relationships/hyperlink" Target="https://community.secop.gov.co/Public/Tendering/OpportunityDetail/Index?noticeUID=CO1.NTC.5202325&amp;isFromPublicArea=True&amp;isModal=False" TargetMode="External"/><Relationship Id="rId43" Type="http://schemas.openxmlformats.org/officeDocument/2006/relationships/hyperlink" Target="https://community.secop.gov.co/Public/Tendering/OpportunityDetail/Index?noticeUID=CO1.NTC.3824659&amp;isFromPublicArea=True&amp;isModal=False" TargetMode="External"/><Relationship Id="rId139" Type="http://schemas.openxmlformats.org/officeDocument/2006/relationships/hyperlink" Target="https://community.secop.gov.co/Public/Tendering/OpportunityDetail/Index?noticeUID=CO1.NTC.4000401&amp;isFromPublicArea=True&amp;isModal=False" TargetMode="External"/><Relationship Id="rId290" Type="http://schemas.openxmlformats.org/officeDocument/2006/relationships/hyperlink" Target="https://community.secop.gov.co/Public/Tendering/OpportunityDetail/Index?noticeUID=CO1.NTC.4501008&amp;isFromPublicArea=True&amp;isModal=False" TargetMode="External"/><Relationship Id="rId304" Type="http://schemas.openxmlformats.org/officeDocument/2006/relationships/hyperlink" Target="https://community.secop.gov.co/Public/Tendering/OpportunityDetail/Index?noticeUID=CO1.NTC.4569350&amp;isFromPublicArea=True&amp;isModal=False" TargetMode="External"/><Relationship Id="rId346" Type="http://schemas.openxmlformats.org/officeDocument/2006/relationships/hyperlink" Target="https://community.secop.gov.co/Public/Tendering/OpportunityDetail/Index?noticeUID=CO1.NTC.4663746&amp;isFromPublicArea=True&amp;isModal=False" TargetMode="External"/><Relationship Id="rId388" Type="http://schemas.openxmlformats.org/officeDocument/2006/relationships/hyperlink" Target="https://community.secop.gov.co/Public/Tendering/OpportunityDetail/Index?noticeUID=CO1.NTC.4800339&amp;isFromPublicArea=True&amp;isModal=False" TargetMode="External"/><Relationship Id="rId85" Type="http://schemas.openxmlformats.org/officeDocument/2006/relationships/hyperlink" Target="https://community.secop.gov.co/Public/Tendering/OpportunityDetail/Index?noticeUID=CO1.NTC.3935044&amp;isFromPublicArea=True&amp;isModal=False" TargetMode="External"/><Relationship Id="rId150" Type="http://schemas.openxmlformats.org/officeDocument/2006/relationships/hyperlink" Target="https://community.secop.gov.co/Public/Tendering/OpportunityDetail/Index?noticeUID=CO1.NTC.4062052&amp;isFromPublicArea=True&amp;isModal=False" TargetMode="External"/><Relationship Id="rId192" Type="http://schemas.openxmlformats.org/officeDocument/2006/relationships/hyperlink" Target="https://community.secop.gov.co/Public/Tendering/OpportunityDetail/Index?noticeUID=CO1.NTC.4133327&amp;isFromPublicArea=True&amp;isModal=False" TargetMode="External"/><Relationship Id="rId206" Type="http://schemas.openxmlformats.org/officeDocument/2006/relationships/hyperlink" Target="https://community.secop.gov.co/Public/Tendering/OpportunityDetail/Index?noticeUID=CO1.NTC.4163530&amp;isFromPublicArea=True&amp;isModal=False" TargetMode="External"/><Relationship Id="rId413" Type="http://schemas.openxmlformats.org/officeDocument/2006/relationships/hyperlink" Target="https://community.secop.gov.co/Public/Tendering/OpportunityDetail/Index?noticeUID=CO1.NTC.4941719&amp;isFromPublicArea=True&amp;isModal=False" TargetMode="External"/><Relationship Id="rId248" Type="http://schemas.openxmlformats.org/officeDocument/2006/relationships/hyperlink" Target="https://community.secop.gov.co/Public/Tendering/OpportunityDetail/Index?noticeUID=CO1.NTC.4352793&amp;isFromPublicArea=True&amp;isModal=False" TargetMode="External"/><Relationship Id="rId455" Type="http://schemas.openxmlformats.org/officeDocument/2006/relationships/hyperlink" Target="https://community.secop.gov.co/Public/Tendering/OpportunityDetail/Index?noticeUID=CO1.NTC.5052192&amp;isFromPublicArea=True&amp;isModal=False" TargetMode="External"/><Relationship Id="rId12" Type="http://schemas.openxmlformats.org/officeDocument/2006/relationships/hyperlink" Target="https://community.secop.gov.co/Public/Tendering/OpportunityDetail/Index?noticeUID=CO1.NTC.3716802&amp;isFromPublicArea=True&amp;isModal=False" TargetMode="External"/><Relationship Id="rId108" Type="http://schemas.openxmlformats.org/officeDocument/2006/relationships/hyperlink" Target="https://community.secop.gov.co/Public/Tendering/OpportunityDetail/Index?noticeUID=CO1.NTC.3904463&amp;isFromPublicArea=True&amp;isModal=False" TargetMode="External"/><Relationship Id="rId315" Type="http://schemas.openxmlformats.org/officeDocument/2006/relationships/hyperlink" Target="https://community.secop.gov.co/Public/Tendering/OpportunityDetail/Index?noticeUID=CO1.NTC.4544018&amp;isFromPublicArea=True&amp;isModal=False" TargetMode="External"/><Relationship Id="rId357" Type="http://schemas.openxmlformats.org/officeDocument/2006/relationships/hyperlink" Target="https://community.secop.gov.co/Public/Tendering/OpportunityDetail/Index?noticeUID=CO1.NTC.4688003&amp;isFromPublicArea=True&amp;isModal=False" TargetMode="External"/><Relationship Id="rId54" Type="http://schemas.openxmlformats.org/officeDocument/2006/relationships/hyperlink" Target="https://community.secop.gov.co/Public/Tendering/OpportunityDetail/Index?noticeUID=CO1.NTC.3838742&amp;isFromPublicArea=True&amp;isModal=False" TargetMode="External"/><Relationship Id="rId96" Type="http://schemas.openxmlformats.org/officeDocument/2006/relationships/hyperlink" Target="https://community.secop.gov.co/Public/Tendering/OpportunityDetail/Index?noticeUID=CO1.NTC.3894034&amp;isFromPublicArea=True&amp;isModal=False" TargetMode="External"/><Relationship Id="rId161" Type="http://schemas.openxmlformats.org/officeDocument/2006/relationships/hyperlink" Target="https://community.secop.gov.co/Public/Tendering/OpportunityDetail/Index?noticeUID=CO1.NTC.4108533&amp;isFromPublicArea=True&amp;isModal=False" TargetMode="External"/><Relationship Id="rId217" Type="http://schemas.openxmlformats.org/officeDocument/2006/relationships/hyperlink" Target="https://community.secop.gov.co/Public/Tendering/OpportunityDetail/Index?noticeUID=CO1.NTC.4213522&amp;isFromPublicArea=True&amp;isModal=False" TargetMode="External"/><Relationship Id="rId399" Type="http://schemas.openxmlformats.org/officeDocument/2006/relationships/hyperlink" Target="https://www.colombiacompra.gov.co/tienda-virtual-del-estado-colombiano/ordenes-compra/115356" TargetMode="External"/><Relationship Id="rId259" Type="http://schemas.openxmlformats.org/officeDocument/2006/relationships/hyperlink" Target="https://community.secop.gov.co/Public/Tendering/OpportunityDetail/Index?noticeUID=CO1.NTC.4401725&amp;isFromPublicArea=True&amp;isModal=False" TargetMode="External"/><Relationship Id="rId424" Type="http://schemas.openxmlformats.org/officeDocument/2006/relationships/hyperlink" Target="https://community.secop.gov.co/Public/Tendering/OpportunityDetail/Index?noticeUID=CO1.NTC.4799461&amp;isFromPublicArea=True&amp;isModal=False" TargetMode="External"/><Relationship Id="rId466" Type="http://schemas.openxmlformats.org/officeDocument/2006/relationships/hyperlink" Target="https://community.secop.gov.co/Public/Tendering/OpportunityDetail/Index?noticeUID=CO1.NTC.5154072&amp;isFromPublicArea=True&amp;isModal=False" TargetMode="External"/><Relationship Id="rId23" Type="http://schemas.openxmlformats.org/officeDocument/2006/relationships/hyperlink" Target="https://community.secop.gov.co/Public/Tendering/OpportunityDetail/Index?noticeUID=CO1.NTC.3762002&amp;isFromPublicArea=True&amp;isModal=False" TargetMode="External"/><Relationship Id="rId119" Type="http://schemas.openxmlformats.org/officeDocument/2006/relationships/hyperlink" Target="https://community.secop.gov.co/Public/Tendering/OpportunityDetail/Index?noticeUID=CO1.NTC.3963897&amp;isFromPublicArea=True&amp;isModal=False" TargetMode="External"/><Relationship Id="rId270" Type="http://schemas.openxmlformats.org/officeDocument/2006/relationships/hyperlink" Target="https://community.secop.gov.co/Public/Tendering/OpportunityDetail/Index?noticeUID=CO1.NTC.4423092&amp;isFromPublicArea=True&amp;isModal=False" TargetMode="External"/><Relationship Id="rId326" Type="http://schemas.openxmlformats.org/officeDocument/2006/relationships/hyperlink" Target="https://community.secop.gov.co/Public/Tendering/OpportunityDetail/Index?noticeUID=CO1.NTC.4657651&amp;isFromPublicArea=True&amp;isModal=False" TargetMode="External"/><Relationship Id="rId65" Type="http://schemas.openxmlformats.org/officeDocument/2006/relationships/hyperlink" Target="https://community.secop.gov.co/Public/Tendering/OpportunityDetail/Index?noticeUID=CO1.NTC.3858410&amp;isFromPublicArea=True&amp;isModal=False" TargetMode="External"/><Relationship Id="rId130" Type="http://schemas.openxmlformats.org/officeDocument/2006/relationships/hyperlink" Target="https://community.secop.gov.co/Public/Tendering/OpportunityDetail/Index?noticeUID=CO1.NTC.3989922&amp;isFromPublicArea=True&amp;isModal=False" TargetMode="External"/><Relationship Id="rId368" Type="http://schemas.openxmlformats.org/officeDocument/2006/relationships/hyperlink" Target="https://community.secop.gov.co/Public/Tendering/OpportunityDetail/Index?noticeUID=CO1.NTC.4723487&amp;isFromPublicArea=True&amp;isModal=False" TargetMode="External"/><Relationship Id="rId172" Type="http://schemas.openxmlformats.org/officeDocument/2006/relationships/hyperlink" Target="https://community.secop.gov.co/Public/Tendering/OpportunityDetail/Index?noticeUID=CO1.NTC.4097054&amp;isFromPublicArea=True&amp;isModal=False" TargetMode="External"/><Relationship Id="rId228" Type="http://schemas.openxmlformats.org/officeDocument/2006/relationships/hyperlink" Target="https://community.secop.gov.co/Public/Tendering/OpportunityDetail/Index?noticeUID=CO1.NTC.4325317&amp;isFromPublicArea=True&amp;isModal=False" TargetMode="External"/><Relationship Id="rId435" Type="http://schemas.openxmlformats.org/officeDocument/2006/relationships/hyperlink" Target="https://community.secop.gov.co/Public/Tendering/OpportunityDetail/Index?noticeUID=CO1.NTC.5080725&amp;isFromPublicArea=True&amp;isModal=False" TargetMode="External"/><Relationship Id="rId281" Type="http://schemas.openxmlformats.org/officeDocument/2006/relationships/hyperlink" Target="https://community.secop.gov.co/Public/Tendering/OpportunityDetail/Index?noticeUID=CO1.NTC.4488259&amp;isFromPublicArea=True&amp;isModal=False" TargetMode="External"/><Relationship Id="rId337" Type="http://schemas.openxmlformats.org/officeDocument/2006/relationships/hyperlink" Target="https://community.secop.gov.co/Public/Tendering/OpportunityDetail/Index?noticeUID=CO1.NTC.4661882&amp;isFromPublicArea=True&amp;isModal=False" TargetMode="External"/><Relationship Id="rId34" Type="http://schemas.openxmlformats.org/officeDocument/2006/relationships/hyperlink" Target="https://community.secop.gov.co/Public/Tendering/OpportunityDetail/Index?noticeUID=CO1.NTC.3794857&amp;isFromPublicArea=True&amp;isModal=False" TargetMode="External"/><Relationship Id="rId76" Type="http://schemas.openxmlformats.org/officeDocument/2006/relationships/hyperlink" Target="https://community.secop.gov.co/Public/Tendering/OpportunityDetail/Index?noticeUID=CO1.NTC.3889899&amp;isFromPublicArea=True&amp;isModal=False" TargetMode="External"/><Relationship Id="rId141" Type="http://schemas.openxmlformats.org/officeDocument/2006/relationships/hyperlink" Target="https://community.secop.gov.co/Public/Tendering/OpportunityDetail/Index?noticeUID=CO1.NTC.4006467&amp;isFromPublicArea=True&amp;isModal=False" TargetMode="External"/><Relationship Id="rId379" Type="http://schemas.openxmlformats.org/officeDocument/2006/relationships/hyperlink" Target="https://community.secop.gov.co/Public/Tendering/OpportunityDetail/Index?noticeUID=CO1.NTC.4771851&amp;isFromPublicArea=True&amp;isModal=False" TargetMode="External"/><Relationship Id="rId7" Type="http://schemas.openxmlformats.org/officeDocument/2006/relationships/hyperlink" Target="https://community.secop.gov.co/Public/Tendering/OpportunityDetail/Index?noticeUID=CO1.NTC.3710465&amp;isFromPublicArea=True&amp;isModal=False" TargetMode="External"/><Relationship Id="rId183" Type="http://schemas.openxmlformats.org/officeDocument/2006/relationships/hyperlink" Target="https://community.secop.gov.co/Public/Tendering/OpportunityDetail/Index?noticeUID=CO1.NTC.4111962&amp;isFromPublicArea=True&amp;isModal=False" TargetMode="External"/><Relationship Id="rId239" Type="http://schemas.openxmlformats.org/officeDocument/2006/relationships/hyperlink" Target="https://community.secop.gov.co/Public/Tendering/OpportunityDetail/Index?noticeUID=CO1.NTC.4306350&amp;isFromPublicArea=True&amp;isModal=False" TargetMode="External"/><Relationship Id="rId390" Type="http://schemas.openxmlformats.org/officeDocument/2006/relationships/hyperlink" Target="https://community.secop.gov.co/Public/Tendering/OpportunityDetail/Index?noticeUID=CO1.NTC.4810233&amp;isFromPublicArea=True&amp;isModal=False" TargetMode="External"/><Relationship Id="rId404" Type="http://schemas.openxmlformats.org/officeDocument/2006/relationships/hyperlink" Target="https://community.secop.gov.co/Public/Tendering/OpportunityDetail/Index?noticeUID=CO1.NTC.4877988&amp;isFromPublicArea=True&amp;isModal=False" TargetMode="External"/><Relationship Id="rId446" Type="http://schemas.openxmlformats.org/officeDocument/2006/relationships/hyperlink" Target="https://community.secop.gov.co/Public/Tendering/OpportunityDetail/Index?noticeUID=CO1.NTC.5161708&amp;isFromPublicArea=True&amp;isModal=False" TargetMode="External"/><Relationship Id="rId250" Type="http://schemas.openxmlformats.org/officeDocument/2006/relationships/hyperlink" Target="https://community.secop.gov.co/Public/Tendering/OpportunityDetail/Index?noticeUID=CO1.NTC.4364185&amp;isFromPublicArea=True&amp;isModal=False" TargetMode="External"/><Relationship Id="rId292" Type="http://schemas.openxmlformats.org/officeDocument/2006/relationships/hyperlink" Target="https://community.secop.gov.co/Public/Tendering/OpportunityDetail/Index?noticeUID=CO1.NTC.4520233&amp;isFromPublicArea=True&amp;isModal=False" TargetMode="External"/><Relationship Id="rId306" Type="http://schemas.openxmlformats.org/officeDocument/2006/relationships/hyperlink" Target="https://community.secop.gov.co/Public/Tendering/OpportunityDetail/Index?noticeUID=CO1.NTC.4496907&amp;isFromPublicArea=True&amp;isModal=False" TargetMode="External"/><Relationship Id="rId45" Type="http://schemas.openxmlformats.org/officeDocument/2006/relationships/hyperlink" Target="https://community.secop.gov.co/Public/Tendering/OpportunityDetail/Index?noticeUID=CO1.NTC.3823948&amp;isFromPublicArea=True&amp;isModal=False" TargetMode="External"/><Relationship Id="rId87" Type="http://schemas.openxmlformats.org/officeDocument/2006/relationships/hyperlink" Target="https://community.secop.gov.co/Public/Tendering/OpportunityDetail/Index?noticeUID=CO1.NTC.3892517&amp;isFromPublicArea=True&amp;isModal=False" TargetMode="External"/><Relationship Id="rId110" Type="http://schemas.openxmlformats.org/officeDocument/2006/relationships/hyperlink" Target="https://community.secop.gov.co/Public/Tendering/OpportunityDetail/Index?noticeUID=CO1.NTC.3934425&amp;isFromPublicArea=True&amp;isModal=False" TargetMode="External"/><Relationship Id="rId348" Type="http://schemas.openxmlformats.org/officeDocument/2006/relationships/hyperlink" Target="https://community.secop.gov.co/Public/Tendering/OpportunityDetail/Index?noticeUID=CO1.NTC.4664583&amp;isFromPublicArea=True&amp;isModal=False" TargetMode="External"/><Relationship Id="rId152" Type="http://schemas.openxmlformats.org/officeDocument/2006/relationships/hyperlink" Target="https://community.secop.gov.co/Public/Tendering/OpportunityDetail/Index?noticeUID=CO1.NTC.4063895&amp;isFromPublicArea=True&amp;isModal=False" TargetMode="External"/><Relationship Id="rId194" Type="http://schemas.openxmlformats.org/officeDocument/2006/relationships/hyperlink" Target="https://community.secop.gov.co/Public/Tendering/OpportunityDetail/Index?noticeUID=CO1.NTC.4133751&amp;isFromPublicArea=True&amp;isModal=False" TargetMode="External"/><Relationship Id="rId208" Type="http://schemas.openxmlformats.org/officeDocument/2006/relationships/hyperlink" Target="https://community.secop.gov.co/Public/Tendering/OpportunityDetail/Index?noticeUID=CO1.NTC.4199052&amp;isFromPublicArea=True&amp;isModal=False" TargetMode="External"/><Relationship Id="rId415" Type="http://schemas.openxmlformats.org/officeDocument/2006/relationships/hyperlink" Target="https://www.colombiacompra.gov.co/tienda-virtual-del-estado-colombiano/ordenes-compra/115731" TargetMode="External"/><Relationship Id="rId457" Type="http://schemas.openxmlformats.org/officeDocument/2006/relationships/hyperlink" Target="https://community.secop.gov.co/Public/Tendering/OpportunityDetail/Index?noticeUID=CO1.NTC.5072088&amp;isFromPublicArea=True&amp;isModal=False" TargetMode="External"/><Relationship Id="rId261" Type="http://schemas.openxmlformats.org/officeDocument/2006/relationships/hyperlink" Target="https://community.secop.gov.co/Public/Tendering/OpportunityDetail/Index?noticeUID=CO1.NTC.4402796&amp;isFromPublicArea=True&amp;isModal=False" TargetMode="External"/><Relationship Id="rId14" Type="http://schemas.openxmlformats.org/officeDocument/2006/relationships/hyperlink" Target="https://community.secop.gov.co/Public/Tendering/OpportunityDetail/Index?noticeUID=CO1.NTC.3752782&amp;isFromPublicArea=True&amp;isModal=False" TargetMode="External"/><Relationship Id="rId56" Type="http://schemas.openxmlformats.org/officeDocument/2006/relationships/hyperlink" Target="https://community.secop.gov.co/Public/Tendering/OpportunityDetail/Index?noticeUID=CO1.NTC.3839743&amp;isFromPublicArea=True&amp;isModal=False" TargetMode="External"/><Relationship Id="rId317" Type="http://schemas.openxmlformats.org/officeDocument/2006/relationships/hyperlink" Target="https://community.secop.gov.co/Public/Tendering/OpportunityDetail/Index?noticeUID=CO1.NTC.4658535&amp;isFromPublicArea=True&amp;isModal=False" TargetMode="External"/><Relationship Id="rId359" Type="http://schemas.openxmlformats.org/officeDocument/2006/relationships/hyperlink" Target="https://community.secop.gov.co/Public/Tendering/OpportunityDetail/Index?noticeUID=CO1.NTC.4496482&amp;isFromPublicArea=True&amp;isModal=False" TargetMode="External"/><Relationship Id="rId98" Type="http://schemas.openxmlformats.org/officeDocument/2006/relationships/hyperlink" Target="https://community.secop.gov.co/Public/Tendering/OpportunityDetail/Index?noticeUID=CO1.NTC.3895113&amp;isFromPublicArea=True&amp;isModal=False" TargetMode="External"/><Relationship Id="rId121" Type="http://schemas.openxmlformats.org/officeDocument/2006/relationships/hyperlink" Target="https://community.secop.gov.co/Public/Tendering/OpportunityDetail/Index?noticeUID=CO1.NTC.3984766&amp;isFromPublicArea=True&amp;isModal=False" TargetMode="External"/><Relationship Id="rId163" Type="http://schemas.openxmlformats.org/officeDocument/2006/relationships/hyperlink" Target="https://community.secop.gov.co/Public/Tendering/OpportunityDetail/Index?noticeUID=CO1.NTC.4071851&amp;isFromPublicArea=True&amp;isModal=False" TargetMode="External"/><Relationship Id="rId219" Type="http://schemas.openxmlformats.org/officeDocument/2006/relationships/hyperlink" Target="https://community.secop.gov.co/Public/Tendering/OpportunityDetail/Index?noticeUID=CO1.NTC.4228608&amp;isFromPublicArea=True&amp;isModal=False" TargetMode="External"/><Relationship Id="rId370" Type="http://schemas.openxmlformats.org/officeDocument/2006/relationships/hyperlink" Target="https://community.secop.gov.co/Public/Tendering/OpportunityDetail/Index?noticeUID=CO1.NTC.4729311&amp;isFromPublicArea=True&amp;isModal=False" TargetMode="External"/><Relationship Id="rId426" Type="http://schemas.openxmlformats.org/officeDocument/2006/relationships/hyperlink" Target="https://community.secop.gov.co/Public/Tendering/OpportunityDetail/Index?noticeUID=CO1.NTC.4907454&amp;isFromPublicArea=True&amp;isModal=False" TargetMode="External"/><Relationship Id="rId230" Type="http://schemas.openxmlformats.org/officeDocument/2006/relationships/hyperlink" Target="https://community.secop.gov.co/Public/Tendering/OpportunityDetail/Index?noticeUID=CO1.NTC.4181348&amp;isFromPublicArea=True&amp;isModal=False" TargetMode="External"/><Relationship Id="rId468" Type="http://schemas.openxmlformats.org/officeDocument/2006/relationships/hyperlink" Target="https://www.colombiacompra.gov.co/tienda-virtual-del-estado-colombiano/ordenes-compra/120634" TargetMode="External"/><Relationship Id="rId25" Type="http://schemas.openxmlformats.org/officeDocument/2006/relationships/hyperlink" Target="https://community.secop.gov.co/Public/Tendering/OpportunityDetail/Index?noticeUID=CO1.NTC.3766958&amp;isFromPublicArea=True&amp;isModal=False" TargetMode="External"/><Relationship Id="rId67" Type="http://schemas.openxmlformats.org/officeDocument/2006/relationships/hyperlink" Target="https://community.secop.gov.co/Public/Tendering/OpportunityDetail/Index?noticeUID=CO1.NTC.3861025&amp;isFromPublicArea=True&amp;isModal=False" TargetMode="External"/><Relationship Id="rId272" Type="http://schemas.openxmlformats.org/officeDocument/2006/relationships/hyperlink" Target="https://community.secop.gov.co/Public/Tendering/OpportunityDetail/Index?noticeUID=CO1.NTC.4444248&amp;isFromPublicArea=True&amp;isModal=False" TargetMode="External"/><Relationship Id="rId328" Type="http://schemas.openxmlformats.org/officeDocument/2006/relationships/hyperlink" Target="https://community.secop.gov.co/Public/Tendering/OpportunityDetail/Index?noticeUID=CO1.NTC.4653801&amp;isFromPublicArea=True&amp;isModal=False" TargetMode="External"/><Relationship Id="rId132" Type="http://schemas.openxmlformats.org/officeDocument/2006/relationships/hyperlink" Target="https://community.secop.gov.co/Public/Tendering/OpportunityDetail/Index?noticeUID=CO1.NTC.3996676&amp;isFromPublicArea=True&amp;isModal=False" TargetMode="External"/><Relationship Id="rId174" Type="http://schemas.openxmlformats.org/officeDocument/2006/relationships/hyperlink" Target="https://community.secop.gov.co/Public/Tendering/OpportunityDetail/Index?noticeUID=CO1.NTC.4043343&amp;isFromPublicArea=True&amp;isModal=False" TargetMode="External"/><Relationship Id="rId381" Type="http://schemas.openxmlformats.org/officeDocument/2006/relationships/hyperlink" Target="https://community.secop.gov.co/Public/Tendering/OpportunityDetail/Index?noticeUID=CO1.NTC.4768297&amp;isFromPublicArea=True&amp;isModal=False" TargetMode="External"/><Relationship Id="rId241" Type="http://schemas.openxmlformats.org/officeDocument/2006/relationships/hyperlink" Target="https://community.secop.gov.co/Public/Tendering/OpportunityDetail/Index?noticeUID=CO1.NTC.4307201&amp;isFromPublicArea=True&amp;isModal=False" TargetMode="External"/><Relationship Id="rId437" Type="http://schemas.openxmlformats.org/officeDocument/2006/relationships/hyperlink" Target="https://community.secop.gov.co/Public/Tendering/OpportunityDetail/Index?noticeUID=CO1.NTC.5018785&amp;isFromPublicArea=True&amp;isModal=False" TargetMode="External"/><Relationship Id="rId36" Type="http://schemas.openxmlformats.org/officeDocument/2006/relationships/hyperlink" Target="https://community.secop.gov.co/Public/Tendering/OpportunityDetail/Index?noticeUID=CO1.NTC.3795316&amp;isFromPublicArea=True&amp;isModal=False" TargetMode="External"/><Relationship Id="rId283" Type="http://schemas.openxmlformats.org/officeDocument/2006/relationships/hyperlink" Target="https://community.secop.gov.co/Public/Tendering/OpportunityDetail/Index?noticeUID=CO1.NTC.4490534&amp;isFromPublicArea=True&amp;isModal=False" TargetMode="External"/><Relationship Id="rId339" Type="http://schemas.openxmlformats.org/officeDocument/2006/relationships/hyperlink" Target="https://community.secop.gov.co/Public/Tendering/OpportunityDetail/Index?noticeUID=CO1.NTC.4663059&amp;isFromPublicArea=True&amp;isModal=False" TargetMode="External"/><Relationship Id="rId78" Type="http://schemas.openxmlformats.org/officeDocument/2006/relationships/hyperlink" Target="https://community.secop.gov.co/Public/Tendering/OpportunityDetail/Index?noticeUID=CO1.NTC.3906398&amp;isFromPublicArea=True&amp;isModal=False" TargetMode="External"/><Relationship Id="rId101" Type="http://schemas.openxmlformats.org/officeDocument/2006/relationships/hyperlink" Target="https://community.secop.gov.co/Public/Tendering/OpportunityDetail/Index?noticeUID=CO1.NTC.3896448&amp;isFromPublicArea=True&amp;isModal=False" TargetMode="External"/><Relationship Id="rId143" Type="http://schemas.openxmlformats.org/officeDocument/2006/relationships/hyperlink" Target="https://community.secop.gov.co/Public/Tendering/OpportunityDetail/Index?noticeUID=CO1.NTC.4017236&amp;isFromPublicArea=True&amp;isModal=False" TargetMode="External"/><Relationship Id="rId185" Type="http://schemas.openxmlformats.org/officeDocument/2006/relationships/hyperlink" Target="https://community.secop.gov.co/Public/Tendering/OpportunityDetail/Index?noticeUID=CO1.NTC.4111379&amp;isFromPublicArea=True&amp;isModal=False" TargetMode="External"/><Relationship Id="rId350" Type="http://schemas.openxmlformats.org/officeDocument/2006/relationships/hyperlink" Target="https://community.secop.gov.co/Public/Tendering/OpportunityDetail/Index?noticeUID=CO1.NTC.4671337&amp;isFromPublicArea=True&amp;isModal=False" TargetMode="External"/><Relationship Id="rId406" Type="http://schemas.openxmlformats.org/officeDocument/2006/relationships/hyperlink" Target="https://community.secop.gov.co/Public/Tendering/OpportunityDetail/Index?noticeUID=CO1.NTC.4934396&amp;isFromPublicArea=True&amp;isModal=False" TargetMode="External"/><Relationship Id="rId9" Type="http://schemas.openxmlformats.org/officeDocument/2006/relationships/hyperlink" Target="https://community.secop.gov.co/Public/Tendering/OpportunityDetail/Index?noticeUID=CO1.NTC.3716441&amp;isFromPublicArea=True&amp;isModal=False" TargetMode="External"/><Relationship Id="rId210" Type="http://schemas.openxmlformats.org/officeDocument/2006/relationships/hyperlink" Target="https://community.secop.gov.co/Public/Tendering/OpportunityDetail/Index?noticeUID=CO1.NTC.4200575&amp;isFromPublicArea=True&amp;isModal=False" TargetMode="External"/><Relationship Id="rId392" Type="http://schemas.openxmlformats.org/officeDocument/2006/relationships/hyperlink" Target="https://community.secop.gov.co/Public/Tendering/OpportunityDetail/Index?noticeUID=CO1.NTC.4700798&amp;isFromPublicArea=True&amp;isModal=False" TargetMode="External"/><Relationship Id="rId448" Type="http://schemas.openxmlformats.org/officeDocument/2006/relationships/hyperlink" Target="https://community.secop.gov.co/Public/Tendering/OpportunityDetail/Index?noticeUID=CO1.NTC.5034816&amp;isFromPublicArea=True&amp;isModal=False" TargetMode="External"/><Relationship Id="rId252" Type="http://schemas.openxmlformats.org/officeDocument/2006/relationships/hyperlink" Target="https://community.secop.gov.co/Public/Tendering/OpportunityDetail/Index?noticeUID=CO1.NTC.4384167&amp;isFromPublicArea=True&amp;isModal=False" TargetMode="External"/><Relationship Id="rId294" Type="http://schemas.openxmlformats.org/officeDocument/2006/relationships/hyperlink" Target="https://community.secop.gov.co/Public/Tendering/OpportunityDetail/Index?noticeUID=CO1.NTC.4429794&amp;isFromPublicArea=True&amp;isModal=False" TargetMode="External"/><Relationship Id="rId308" Type="http://schemas.openxmlformats.org/officeDocument/2006/relationships/hyperlink" Target="https://community.secop.gov.co/Public/Tendering/OpportunityDetail/Index?noticeUID=CO1.NTC.4481558&amp;isFromPublicArea=True&amp;isModal=False" TargetMode="External"/><Relationship Id="rId47" Type="http://schemas.openxmlformats.org/officeDocument/2006/relationships/hyperlink" Target="https://community.secop.gov.co/Public/Tendering/OpportunityDetail/Index?noticeUID=CO1.NTC.3828388&amp;isFromPublicArea=True&amp;isModal=False" TargetMode="External"/><Relationship Id="rId89" Type="http://schemas.openxmlformats.org/officeDocument/2006/relationships/hyperlink" Target="https://community.secop.gov.co/Public/Tendering/OpportunityDetail/Index?noticeUID=CO1.NTC.3890525&amp;isFromPublicArea=True&amp;isModal=False" TargetMode="External"/><Relationship Id="rId112" Type="http://schemas.openxmlformats.org/officeDocument/2006/relationships/hyperlink" Target="https://community.secop.gov.co/Public/Tendering/OpportunityDetail/Index?noticeUID=CO1.NTC.3855780&amp;isFromPublicArea=True&amp;isModal=False" TargetMode="External"/><Relationship Id="rId154" Type="http://schemas.openxmlformats.org/officeDocument/2006/relationships/hyperlink" Target="https://community.secop.gov.co/Public/Tendering/OpportunityDetail/Index?noticeUID=CO1.NTC.4063299&amp;isFromPublicArea=True&amp;isModal=False" TargetMode="External"/><Relationship Id="rId361" Type="http://schemas.openxmlformats.org/officeDocument/2006/relationships/hyperlink" Target="https://www.colombiacompra.gov.co/tienda-virtual-del-estado-colombiano/ordenes-compra/112754" TargetMode="External"/><Relationship Id="rId196" Type="http://schemas.openxmlformats.org/officeDocument/2006/relationships/hyperlink" Target="https://community.secop.gov.co/Public/Tendering/OpportunityDetail/Index?noticeUID=CO1.NTC.4137179&amp;isFromPublicArea=True&amp;isModal=False" TargetMode="External"/><Relationship Id="rId417" Type="http://schemas.openxmlformats.org/officeDocument/2006/relationships/hyperlink" Target="https://community.secop.gov.co/Public/Tendering/OpportunityDetail/Index?noticeUID=CO1.NTC.4828416&amp;isFromPublicArea=True&amp;isModal=False" TargetMode="External"/><Relationship Id="rId459" Type="http://schemas.openxmlformats.org/officeDocument/2006/relationships/hyperlink" Target="https://community.secop.gov.co/Public/Tendering/OpportunityDetail/Index?noticeUID=CO1.NTC.5072355&amp;isFromPublicArea=True&amp;isModal=False" TargetMode="External"/><Relationship Id="rId16" Type="http://schemas.openxmlformats.org/officeDocument/2006/relationships/hyperlink" Target="https://community.secop.gov.co/Public/Tendering/OpportunityDetail/Index?noticeUID=CO1.NTC.3756784&amp;isFromPublicArea=True&amp;isModal=False" TargetMode="External"/><Relationship Id="rId221" Type="http://schemas.openxmlformats.org/officeDocument/2006/relationships/hyperlink" Target="https://community.secop.gov.co/Public/Tendering/OpportunityDetail/Index?noticeUID=CO1.NTC.4234722&amp;isFromPublicArea=True&amp;isModal=False" TargetMode="External"/><Relationship Id="rId263" Type="http://schemas.openxmlformats.org/officeDocument/2006/relationships/hyperlink" Target="https://community.secop.gov.co/Public/Tendering/OpportunityDetail/Index?noticeUID=CO1.NTC.4401974&amp;isFromPublicArea=True&amp;isModal=False" TargetMode="External"/><Relationship Id="rId319" Type="http://schemas.openxmlformats.org/officeDocument/2006/relationships/hyperlink" Target="https://community.secop.gov.co/Public/Tendering/OpportunityDetail/Index?noticeUID=CO1.NTC.4633562&amp;isFromPublicArea=True&amp;isModal=False" TargetMode="External"/><Relationship Id="rId470" Type="http://schemas.openxmlformats.org/officeDocument/2006/relationships/hyperlink" Target="https://community.secop.gov.co/Public/Tendering/OpportunityDetail/Index?noticeUID=CO1.NTC.5312386&amp;isFromPublicArea=True&amp;isModal=False" TargetMode="External"/><Relationship Id="rId58" Type="http://schemas.openxmlformats.org/officeDocument/2006/relationships/hyperlink" Target="https://community.secop.gov.co/Public/Tendering/OpportunityDetail/Index?noticeUID=CO1.NTC.3840667&amp;isFromPublicArea=True&amp;isModal=False" TargetMode="External"/><Relationship Id="rId123" Type="http://schemas.openxmlformats.org/officeDocument/2006/relationships/hyperlink" Target="https://community.secop.gov.co/Public/Tendering/OpportunityDetail/Index?noticeUID=CO1.NTC.3987896&amp;isFromPublicArea=True&amp;isModal=False" TargetMode="External"/><Relationship Id="rId330" Type="http://schemas.openxmlformats.org/officeDocument/2006/relationships/hyperlink" Target="https://community.secop.gov.co/Public/Tendering/OpportunityDetail/Index?noticeUID=CO1.NTC.4661171&amp;isFromPublicArea=True&amp;isModal=False" TargetMode="External"/><Relationship Id="rId165" Type="http://schemas.openxmlformats.org/officeDocument/2006/relationships/hyperlink" Target="https://community.secop.gov.co/Public/Tendering/OpportunityDetail/Index?noticeUID=CO1.NTC.4079325&amp;isFromPublicArea=True&amp;isModal=False" TargetMode="External"/><Relationship Id="rId372" Type="http://schemas.openxmlformats.org/officeDocument/2006/relationships/hyperlink" Target="https://community.secop.gov.co/Public/Tendering/OpportunityDetail/Index?noticeUID=CO1.NTC.4732338&amp;isFromPublicArea=True&amp;isModal=False" TargetMode="External"/><Relationship Id="rId428" Type="http://schemas.openxmlformats.org/officeDocument/2006/relationships/hyperlink" Target="https://community.secop.gov.co/Public/Tendering/OpportunityDetail/Index?noticeUID=CO1.NTC.5002612&amp;isFromPublicArea=True&amp;isModal=False" TargetMode="External"/><Relationship Id="rId232" Type="http://schemas.openxmlformats.org/officeDocument/2006/relationships/hyperlink" Target="https://community.secop.gov.co/Public/Tendering/OpportunityDetail/Index?noticeUID=CO1.NTC.4275437&amp;isFromPublicArea=True&amp;isModal=False" TargetMode="External"/><Relationship Id="rId274" Type="http://schemas.openxmlformats.org/officeDocument/2006/relationships/hyperlink" Target="https://www.colombiacompra.gov.co/tienda-virtual-del-estado-colombiano/ordenes-compra/109586" TargetMode="External"/><Relationship Id="rId27" Type="http://schemas.openxmlformats.org/officeDocument/2006/relationships/hyperlink" Target="https://community.secop.gov.co/Public/Tendering/OpportunityDetail/Index?noticeUID=CO1.NTC.3779355&amp;isFromPublicArea=True&amp;isModal=False" TargetMode="External"/><Relationship Id="rId69" Type="http://schemas.openxmlformats.org/officeDocument/2006/relationships/hyperlink" Target="https://community.secop.gov.co/Public/Tendering/OpportunityDetail/Index?noticeUID=CO1.NTC.3885906&amp;isFromPublicArea=True&amp;isModal=False" TargetMode="External"/><Relationship Id="rId134" Type="http://schemas.openxmlformats.org/officeDocument/2006/relationships/hyperlink" Target="https://community.secop.gov.co/Public/Tendering/OpportunityDetail/Index?noticeUID=CO1.NTC.3997134&amp;isFromPublicArea=True&amp;isModal=False" TargetMode="External"/><Relationship Id="rId80" Type="http://schemas.openxmlformats.org/officeDocument/2006/relationships/hyperlink" Target="https://community.secop.gov.co/Public/Tendering/OpportunityDetail/Index?noticeUID=CO1.NTC.3964136&amp;isFromPublicArea=True&amp;isModal=False" TargetMode="External"/><Relationship Id="rId176" Type="http://schemas.openxmlformats.org/officeDocument/2006/relationships/hyperlink" Target="https://community.secop.gov.co/Public/Tendering/OpportunityDetail/Index?noticeUID=CO1.NTC.4138828&amp;isFromPublicArea=True&amp;isModal=False" TargetMode="External"/><Relationship Id="rId341" Type="http://schemas.openxmlformats.org/officeDocument/2006/relationships/hyperlink" Target="https://community.secop.gov.co/Public/Tendering/OpportunityDetail/Index?noticeUID=CO1.NTC.4672036&amp;isFromPublicArea=True&amp;isModal=False" TargetMode="External"/><Relationship Id="rId383" Type="http://schemas.openxmlformats.org/officeDocument/2006/relationships/hyperlink" Target="https://community.secop.gov.co/Public/Tendering/OpportunityDetail/Index?noticeUID=CO1.NTC.4785255&amp;isFromPublicArea=True&amp;isModal=False" TargetMode="External"/><Relationship Id="rId439" Type="http://schemas.openxmlformats.org/officeDocument/2006/relationships/hyperlink" Target="https://community.secop.gov.co/Public/Tendering/OpportunityDetail/Index?noticeUID=CO1.NTC.5130765&amp;isFromPublicArea=True&amp;isModal=False" TargetMode="External"/><Relationship Id="rId201" Type="http://schemas.openxmlformats.org/officeDocument/2006/relationships/hyperlink" Target="https://community.secop.gov.co/Public/Tendering/OpportunityDetail/Index?noticeUID=CO1.NTC.4147249&amp;isFromPublicArea=True&amp;isModal=False" TargetMode="External"/><Relationship Id="rId243" Type="http://schemas.openxmlformats.org/officeDocument/2006/relationships/hyperlink" Target="https://community.secop.gov.co/Public/Tendering/OpportunityDetail/Index?noticeUID=CO1.NTC.4348095&amp;isFromPublicArea=True&amp;isModal=False" TargetMode="External"/><Relationship Id="rId285" Type="http://schemas.openxmlformats.org/officeDocument/2006/relationships/hyperlink" Target="https://community.secop.gov.co/Public/Tendering/OpportunityDetail/Index?noticeUID=CO1.NTC.4395452&amp;isFromPublicArea=True&amp;isModal=False" TargetMode="External"/><Relationship Id="rId450" Type="http://schemas.openxmlformats.org/officeDocument/2006/relationships/hyperlink" Target="https://community.secop.gov.co/Public/Tendering/OpportunityDetail/Index?noticeUID=CO1.NTC.5163717&amp;isFromPublicArea=True&amp;isModal=False" TargetMode="External"/><Relationship Id="rId38" Type="http://schemas.openxmlformats.org/officeDocument/2006/relationships/hyperlink" Target="https://community.secop.gov.co/Public/Tendering/OpportunityDetail/Index?noticeUID=CO1.NTC.3801115&amp;isFromPublicArea=True&amp;isModal=False" TargetMode="External"/><Relationship Id="rId103" Type="http://schemas.openxmlformats.org/officeDocument/2006/relationships/hyperlink" Target="https://community.secop.gov.co/Public/Tendering/OpportunityDetail/Index?noticeUID=CO1.NTC.4042145&amp;isFromPublicArea=True&amp;isModal=False" TargetMode="External"/><Relationship Id="rId310" Type="http://schemas.openxmlformats.org/officeDocument/2006/relationships/hyperlink" Target="https://community.secop.gov.co/Public/Tendering/OpportunityDetail/Index?noticeUID=CO1.NTC.4598147&amp;isFromPublicArea=True&amp;isModal=False" TargetMode="External"/><Relationship Id="rId91" Type="http://schemas.openxmlformats.org/officeDocument/2006/relationships/hyperlink" Target="https://community.secop.gov.co/Public/Tendering/OpportunityDetail/Index?noticeUID=CO1.NTC.3904060&amp;isFromPublicArea=True&amp;isModal=False" TargetMode="External"/><Relationship Id="rId145" Type="http://schemas.openxmlformats.org/officeDocument/2006/relationships/hyperlink" Target="https://community.secop.gov.co/Public/Tendering/OpportunityDetail/Index?noticeUID=CO1.NTC.4020771&amp;isFromPublicArea=True&amp;isModal=False" TargetMode="External"/><Relationship Id="rId187" Type="http://schemas.openxmlformats.org/officeDocument/2006/relationships/hyperlink" Target="https://community.secop.gov.co/Public/Tendering/OpportunityDetail/Index?noticeUID=CO1.NTC.4117549&amp;isFromPublicArea=True&amp;isModal=False" TargetMode="External"/><Relationship Id="rId352" Type="http://schemas.openxmlformats.org/officeDocument/2006/relationships/hyperlink" Target="https://community.secop.gov.co/Public/Tendering/OpportunityDetail/Index?noticeUID=CO1.NTC.4671743&amp;isFromPublicArea=True&amp;isModal=False" TargetMode="External"/><Relationship Id="rId394" Type="http://schemas.openxmlformats.org/officeDocument/2006/relationships/hyperlink" Target="https://community.secop.gov.co/Public/Tendering/OpportunityDetail/Index?noticeUID=CO1.NTC.4891519&amp;isFromPublicArea=True&amp;isModal=False" TargetMode="External"/><Relationship Id="rId408" Type="http://schemas.openxmlformats.org/officeDocument/2006/relationships/hyperlink" Target="https://community.secop.gov.co/Public/Tendering/OpportunityDetail/Index?noticeUID=CO1.NTC.4941071&amp;isFromPublicArea=True&amp;isModal=False" TargetMode="External"/><Relationship Id="rId212" Type="http://schemas.openxmlformats.org/officeDocument/2006/relationships/hyperlink" Target="https://community.secop.gov.co/Public/Tendering/OpportunityDetail/Index?noticeUID=CO1.NTC.4200840&amp;isFromPublicArea=True&amp;isModal=False" TargetMode="External"/><Relationship Id="rId254" Type="http://schemas.openxmlformats.org/officeDocument/2006/relationships/hyperlink" Target="https://community.secop.gov.co/Public/Tendering/OpportunityDetail/Index?noticeUID=CO1.NTC.4332877&amp;isFromPublicArea=True&amp;isModal=False" TargetMode="External"/><Relationship Id="rId49" Type="http://schemas.openxmlformats.org/officeDocument/2006/relationships/hyperlink" Target="https://community.secop.gov.co/Public/Tendering/OpportunityDetail/Index?noticeUID=CO1.NTC.3830205&amp;isFromPublicArea=True&amp;isModal=False" TargetMode="External"/><Relationship Id="rId114" Type="http://schemas.openxmlformats.org/officeDocument/2006/relationships/hyperlink" Target="https://community.secop.gov.co/Public/Tendering/OpportunityDetail/Index?noticeUID=CO1.NTC.3855570&amp;isFromPublicArea=True&amp;isModal=False" TargetMode="External"/><Relationship Id="rId296" Type="http://schemas.openxmlformats.org/officeDocument/2006/relationships/hyperlink" Target="https://community.secop.gov.co/Public/Tendering/OpportunityDetail/Index?noticeUID=CO1.NTC.4415159&amp;isFromPublicArea=True&amp;isModal=False" TargetMode="External"/><Relationship Id="rId461" Type="http://schemas.openxmlformats.org/officeDocument/2006/relationships/hyperlink" Target="https://community.secop.gov.co/Public/Tendering/OpportunityDetail/Index?noticeUID=CO1.NTC.5092948&amp;isFromPublicArea=True&amp;isModal=False" TargetMode="External"/><Relationship Id="rId60" Type="http://schemas.openxmlformats.org/officeDocument/2006/relationships/hyperlink" Target="https://community.secop.gov.co/Public/Tendering/OpportunityDetail/Index?noticeUID=CO1.NTC.3844454&amp;isFromPublicArea=True&amp;isModal=False" TargetMode="External"/><Relationship Id="rId156" Type="http://schemas.openxmlformats.org/officeDocument/2006/relationships/hyperlink" Target="https://community.secop.gov.co/Public/Tendering/OpportunityDetail/Index?noticeUID=CO1.NTC.4070645&amp;isFromPublicArea=True&amp;isModal=False" TargetMode="External"/><Relationship Id="rId198" Type="http://schemas.openxmlformats.org/officeDocument/2006/relationships/hyperlink" Target="https://community.secop.gov.co/Public/Tendering/OpportunityDetail/Index?noticeUID=CO1.NTC.4143526&amp;isFromPublicArea=True&amp;isModal=False" TargetMode="External"/><Relationship Id="rId321" Type="http://schemas.openxmlformats.org/officeDocument/2006/relationships/hyperlink" Target="https://community.secop.gov.co/Public/Tendering/OpportunityDetail/Index?noticeUID=CO1.NTC.4644554&amp;isFromPublicArea=True&amp;isModal=False" TargetMode="External"/><Relationship Id="rId363" Type="http://schemas.openxmlformats.org/officeDocument/2006/relationships/hyperlink" Target="https://community.secop.gov.co/Public/Tendering/OpportunityDetail/Index?noticeUID=CO1.NTC.4695338&amp;isFromPublicArea=True&amp;isModal=False" TargetMode="External"/><Relationship Id="rId419" Type="http://schemas.openxmlformats.org/officeDocument/2006/relationships/hyperlink" Target="https://community.secop.gov.co/Public/Tendering/OpportunityDetail/Index?noticeUID=CO1.NTC.4994692&amp;isFromPublicArea=True&amp;isModal=False" TargetMode="External"/><Relationship Id="rId223" Type="http://schemas.openxmlformats.org/officeDocument/2006/relationships/hyperlink" Target="https://community.secop.gov.co/Public/Tendering/OpportunityDetail/Index?noticeUID=CO1.NTC.4308316&amp;isFromPublicArea=True&amp;isModal=False" TargetMode="External"/><Relationship Id="rId430" Type="http://schemas.openxmlformats.org/officeDocument/2006/relationships/hyperlink" Target="https://community.secop.gov.co/Public/Tendering/OpportunityDetail/Index?noticeUID=CO1.NTC.5048852&amp;isFromPublicArea=True&amp;isModal=False" TargetMode="External"/><Relationship Id="rId18" Type="http://schemas.openxmlformats.org/officeDocument/2006/relationships/hyperlink" Target="https://community.secop.gov.co/Public/Tendering/OpportunityDetail/Index?noticeUID=CO1.NTC.3765622&amp;isFromPublicArea=True&amp;isModal=False" TargetMode="External"/><Relationship Id="rId265" Type="http://schemas.openxmlformats.org/officeDocument/2006/relationships/hyperlink" Target="https://community.secop.gov.co/Public/Tendering/OpportunityDetail/Index?noticeUID=CO1.NTC.4405382&amp;isFromPublicArea=True&amp;isModal=False" TargetMode="External"/><Relationship Id="rId472" Type="http://schemas.openxmlformats.org/officeDocument/2006/relationships/hyperlink" Target="https://community.secop.gov.co/Public/Tendering/OpportunityDetail/Index?noticeUID=CO1.NTC.5226311&amp;isFromPublicArea=True&amp;isModal=False" TargetMode="External"/><Relationship Id="rId125" Type="http://schemas.openxmlformats.org/officeDocument/2006/relationships/hyperlink" Target="https://community.secop.gov.co/Public/Tendering/OpportunityDetail/Index?noticeUID=CO1.NTC.3988573&amp;isFromPublicArea=True&amp;isModal=False" TargetMode="External"/><Relationship Id="rId167" Type="http://schemas.openxmlformats.org/officeDocument/2006/relationships/hyperlink" Target="https://community.secop.gov.co/Public/Tendering/OpportunityDetail/Index?noticeUID=CO1.NTC.4081517&amp;isFromPublicArea=True&amp;isModal=False" TargetMode="External"/><Relationship Id="rId332" Type="http://schemas.openxmlformats.org/officeDocument/2006/relationships/hyperlink" Target="https://community.secop.gov.co/Public/Tendering/OpportunityDetail/Index?noticeUID=CO1.NTC.4661609&amp;isFromPublicArea=True&amp;isModal=False" TargetMode="External"/><Relationship Id="rId374" Type="http://schemas.openxmlformats.org/officeDocument/2006/relationships/hyperlink" Target="https://community.secop.gov.co/Public/Tendering/OpportunityDetail/Index?noticeUID=CO1.NTC.4745783&amp;isFromPublicArea=True&amp;isModal=False" TargetMode="External"/><Relationship Id="rId71" Type="http://schemas.openxmlformats.org/officeDocument/2006/relationships/hyperlink" Target="https://community.secop.gov.co/Public/Tendering/OpportunityDetail/Index?noticeUID=CO1.NTC.3893342&amp;isFromPublicArea=True&amp;isModal=False" TargetMode="External"/><Relationship Id="rId234" Type="http://schemas.openxmlformats.org/officeDocument/2006/relationships/hyperlink" Target="https://community.secop.gov.co/Public/Tendering/OpportunityDetail/Index?noticeUID=CO1.NTC.4286924&amp;isFromPublicArea=True&amp;isModal=False" TargetMode="External"/><Relationship Id="rId2" Type="http://schemas.openxmlformats.org/officeDocument/2006/relationships/hyperlink" Target="https://community.secop.gov.co/Public/Tendering/OpportunityDetail/Index?noticeUID=CO1.NTC.3710313&amp;isFromPublicArea=True&amp;isModal=False" TargetMode="External"/><Relationship Id="rId29" Type="http://schemas.openxmlformats.org/officeDocument/2006/relationships/hyperlink" Target="https://community.secop.gov.co/Public/Tendering/OpportunityDetail/Index?noticeUID=CO1.NTC.3781388&amp;isFromPublicArea=True&amp;isModal=False" TargetMode="External"/><Relationship Id="rId276" Type="http://schemas.openxmlformats.org/officeDocument/2006/relationships/hyperlink" Target="https://community.secop.gov.co/Public/Tendering/OpportunityDetail/Index?noticeUID=CO1.NTC.4443415&amp;isFromPublicArea=True&amp;isModal=False" TargetMode="External"/><Relationship Id="rId441" Type="http://schemas.openxmlformats.org/officeDocument/2006/relationships/hyperlink" Target="https://community.secop.gov.co/Public/Tendering/OpportunityDetail/Index?noticeUID=CO1.NTC.5176254&amp;isFromPublicArea=True&amp;isModal=False" TargetMode="External"/><Relationship Id="rId40" Type="http://schemas.openxmlformats.org/officeDocument/2006/relationships/hyperlink" Target="https://community.secop.gov.co/Public/Tendering/OpportunityDetail/Index?noticeUID=CO1.NTC.3809372&amp;isFromPublicArea=True&amp;isModal=False" TargetMode="External"/><Relationship Id="rId136" Type="http://schemas.openxmlformats.org/officeDocument/2006/relationships/hyperlink" Target="https://community.secop.gov.co/Public/Tendering/OpportunityDetail/Index?noticeUID=CO1.NTC.3998323&amp;isFromPublicArea=True&amp;isModal=False" TargetMode="External"/><Relationship Id="rId178" Type="http://schemas.openxmlformats.org/officeDocument/2006/relationships/hyperlink" Target="https://community.secop.gov.co/Public/Tendering/OpportunityDetail/Index?noticeUID=CO1.NTC.4110065&amp;isFromPublicArea=True&amp;isModal=False" TargetMode="External"/><Relationship Id="rId301" Type="http://schemas.openxmlformats.org/officeDocument/2006/relationships/hyperlink" Target="https://www.colombiacompra.gov.co/tienda-virtual-del-estado-colombiano/ordenes-compra/111046" TargetMode="External"/><Relationship Id="rId343" Type="http://schemas.openxmlformats.org/officeDocument/2006/relationships/hyperlink" Target="https://community.secop.gov.co/Public/Tendering/OpportunityDetail/Index?noticeUID=CO1.NTC.4668340&amp;isFromPublicArea=True&amp;isModal=False" TargetMode="External"/><Relationship Id="rId82" Type="http://schemas.openxmlformats.org/officeDocument/2006/relationships/hyperlink" Target="https://community.secop.gov.co/Public/Tendering/OpportunityDetail/Index?noticeUID=CO1.NTC.3894686&amp;isFromPublicArea=True&amp;isModal=False" TargetMode="External"/><Relationship Id="rId203" Type="http://schemas.openxmlformats.org/officeDocument/2006/relationships/hyperlink" Target="https://community.secop.gov.co/Public/Tendering/OpportunityDetail/Index?noticeUID=CO1.NTC.4151033&amp;isFromPublicArea=True&amp;isModal=False" TargetMode="External"/><Relationship Id="rId385" Type="http://schemas.openxmlformats.org/officeDocument/2006/relationships/hyperlink" Target="https://community.secop.gov.co/Public/Tendering/OpportunityDetail/Index?noticeUID=CO1.NTC.4799108&amp;isFromPublicArea=True&amp;isModal=False" TargetMode="External"/><Relationship Id="rId245" Type="http://schemas.openxmlformats.org/officeDocument/2006/relationships/hyperlink" Target="https://community.secop.gov.co/Public/Tendering/OpportunityDetail/Index?noticeUID=CO1.NTC.4351720&amp;isFromPublicArea=True&amp;isModal=False" TargetMode="External"/><Relationship Id="rId287" Type="http://schemas.openxmlformats.org/officeDocument/2006/relationships/hyperlink" Target="https://community.secop.gov.co/Public/Tendering/OpportunityDetail/Index?noticeUID=CO1.NTC.4492552&amp;isFromPublicArea=True&amp;isModal=False" TargetMode="External"/><Relationship Id="rId410" Type="http://schemas.openxmlformats.org/officeDocument/2006/relationships/hyperlink" Target="https://community.secop.gov.co/Public/Tendering/OpportunityDetail/Index?noticeUID=CO1.NTC.4941448&amp;isFromPublicArea=True&amp;isModal=False" TargetMode="External"/><Relationship Id="rId452" Type="http://schemas.openxmlformats.org/officeDocument/2006/relationships/hyperlink" Target="https://community.secop.gov.co/Public/Tendering/OpportunityDetail/Index?noticeUID=CO1.NTC.5144755&amp;isFromPublicArea=True&amp;isModal=False" TargetMode="External"/><Relationship Id="rId30" Type="http://schemas.openxmlformats.org/officeDocument/2006/relationships/hyperlink" Target="https://community.secop.gov.co/Public/Tendering/OpportunityDetail/Index?noticeUID=CO1.NTC.3783144&amp;isFromPublicArea=True&amp;isModal=False" TargetMode="External"/><Relationship Id="rId105" Type="http://schemas.openxmlformats.org/officeDocument/2006/relationships/hyperlink" Target="https://community.secop.gov.co/Public/Tendering/OpportunityDetail/Index?noticeUID=CO1.NTC.3998398&amp;isFromPublicArea=True&amp;isModal=False" TargetMode="External"/><Relationship Id="rId126" Type="http://schemas.openxmlformats.org/officeDocument/2006/relationships/hyperlink" Target="https://community.secop.gov.co/Public/Tendering/OpportunityDetail/Index?noticeUID=CO1.NTC.3988861&amp;isFromPublicArea=True&amp;isModal=False" TargetMode="External"/><Relationship Id="rId147" Type="http://schemas.openxmlformats.org/officeDocument/2006/relationships/hyperlink" Target="https://community.secop.gov.co/Public/Tendering/OpportunityDetail/Index?noticeUID=CO1.NTC.4027155&amp;isFromPublicArea=True&amp;isModal=False" TargetMode="External"/><Relationship Id="rId168" Type="http://schemas.openxmlformats.org/officeDocument/2006/relationships/hyperlink" Target="https://community.secop.gov.co/Public/Tendering/OpportunityDetail/Index?noticeUID=CO1.NTC.3995669&amp;isFromPublicArea=True&amp;isModal=False" TargetMode="External"/><Relationship Id="rId312" Type="http://schemas.openxmlformats.org/officeDocument/2006/relationships/hyperlink" Target="https://community.secop.gov.co/Public/Tendering/OpportunityDetail/Index?noticeUID=CO1.NTC.4604475&amp;isFromPublicArea=True&amp;isModal=False" TargetMode="External"/><Relationship Id="rId333" Type="http://schemas.openxmlformats.org/officeDocument/2006/relationships/hyperlink" Target="https://community.secop.gov.co/Public/Tendering/OpportunityDetail/Index?noticeUID=CO1.NTC.4671068&amp;isFromPublicArea=True&amp;isModal=False" TargetMode="External"/><Relationship Id="rId354" Type="http://schemas.openxmlformats.org/officeDocument/2006/relationships/hyperlink" Target="https://community.secop.gov.co/Public/Tendering/OpportunityDetail/Index?noticeUID=CO1.NTC.4671444&amp;isFromPublicArea=True&amp;isModal=False" TargetMode="External"/><Relationship Id="rId51" Type="http://schemas.openxmlformats.org/officeDocument/2006/relationships/hyperlink" Target="https://community.secop.gov.co/Public/Tendering/OpportunityDetail/Index?noticeUID=CO1.NTC.3833339&amp;isFromPublicArea=True&amp;isModal=False" TargetMode="External"/><Relationship Id="rId72" Type="http://schemas.openxmlformats.org/officeDocument/2006/relationships/hyperlink" Target="https://community.secop.gov.co/Public/Tendering/OpportunityDetail/Index?noticeUID=CO1.NTC.3886730&amp;isFromPublicArea=True&amp;isModal=False" TargetMode="External"/><Relationship Id="rId93" Type="http://schemas.openxmlformats.org/officeDocument/2006/relationships/hyperlink" Target="https://community.secop.gov.co/Public/Tendering/OpportunityDetail/Index?noticeUID=CO1.NTC.3906584&amp;isFromPublicArea=True&amp;isModal=False" TargetMode="External"/><Relationship Id="rId189" Type="http://schemas.openxmlformats.org/officeDocument/2006/relationships/hyperlink" Target="https://community.secop.gov.co/Public/Tendering/OpportunityDetail/Index?noticeUID=CO1.NTC.4117314&amp;isFromPublicArea=True&amp;isModal=False" TargetMode="External"/><Relationship Id="rId375" Type="http://schemas.openxmlformats.org/officeDocument/2006/relationships/hyperlink" Target="https://community.secop.gov.co/Public/Tendering/OpportunityDetail/Index?noticeUID=CO1.NTC.4807466&amp;isFromPublicArea=True&amp;isModal=False" TargetMode="External"/><Relationship Id="rId396" Type="http://schemas.openxmlformats.org/officeDocument/2006/relationships/hyperlink" Target="https://community.secop.gov.co/Public/Tendering/OpportunityDetail/Index?noticeUID=CO1.NTC.4854337&amp;isFromPublicArea=True&amp;isModal=False" TargetMode="External"/><Relationship Id="rId3" Type="http://schemas.openxmlformats.org/officeDocument/2006/relationships/hyperlink" Target="https://community.secop.gov.co/Public/Tendering/OpportunityDetail/Index?noticeUID=CO1.NTC.3710465&amp;isFromPublicArea=True&amp;isModal=False" TargetMode="External"/><Relationship Id="rId214" Type="http://schemas.openxmlformats.org/officeDocument/2006/relationships/hyperlink" Target="https://community.secop.gov.co/Public/Tendering/OpportunityDetail/Index?noticeUID=CO1.NTC.4132554&amp;isFromPublicArea=True&amp;isModal=False" TargetMode="External"/><Relationship Id="rId235" Type="http://schemas.openxmlformats.org/officeDocument/2006/relationships/hyperlink" Target="https://community.secop.gov.co/Public/Tendering/OpportunityDetail/Index?noticeUID=CO1.NTC.4336380&amp;isFromPublicArea=True&amp;isModal=False" TargetMode="External"/><Relationship Id="rId256" Type="http://schemas.openxmlformats.org/officeDocument/2006/relationships/hyperlink" Target="https://community.secop.gov.co/Public/Tendering/OpportunityDetail/Index?noticeUID=CO1.NTC.4379480&amp;isFromPublicArea=True&amp;isModal=False" TargetMode="External"/><Relationship Id="rId277" Type="http://schemas.openxmlformats.org/officeDocument/2006/relationships/hyperlink" Target="https://community.secop.gov.co/Public/Tendering/OpportunityDetail/Index?noticeUID=CO1.NTC.4348377&amp;isFromPublicArea=True&amp;isModal=False" TargetMode="External"/><Relationship Id="rId298" Type="http://schemas.openxmlformats.org/officeDocument/2006/relationships/hyperlink" Target="https://community.secop.gov.co/Public/Tendering/OpportunityDetail/Index?noticeUID=CO1.NTC.4539578&amp;isFromPublicArea=True&amp;isModal=False" TargetMode="External"/><Relationship Id="rId400" Type="http://schemas.openxmlformats.org/officeDocument/2006/relationships/hyperlink" Target="https://www.colombiacompra.gov.co/tienda-virtual-del-estado-colombiano/ordenes-compra/115357" TargetMode="External"/><Relationship Id="rId421" Type="http://schemas.openxmlformats.org/officeDocument/2006/relationships/hyperlink" Target="https://community.secop.gov.co/Public/Tendering/OpportunityDetail/Index?noticeUID=CO1.NTC.4969399&amp;isFromPublicArea=True&amp;isModal=False" TargetMode="External"/><Relationship Id="rId442" Type="http://schemas.openxmlformats.org/officeDocument/2006/relationships/hyperlink" Target="https://community.secop.gov.co/Public/Tendering/OpportunityDetail/Index?noticeUID=CO1.NTC.5136763&amp;isFromPublicArea=True&amp;isModal=False" TargetMode="External"/><Relationship Id="rId463" Type="http://schemas.openxmlformats.org/officeDocument/2006/relationships/hyperlink" Target="https://community.secop.gov.co/Public/Tendering/OpportunityDetail/Index?noticeUID=CO1.NTC.5185646&amp;isFromPublicArea=True&amp;isModal=False" TargetMode="External"/><Relationship Id="rId116" Type="http://schemas.openxmlformats.org/officeDocument/2006/relationships/hyperlink" Target="https://community.secop.gov.co/Public/Tendering/OpportunityDetail/Index?noticeUID=CO1.NTC.3917790&amp;isFromPublicArea=True&amp;isModal=False" TargetMode="External"/><Relationship Id="rId137" Type="http://schemas.openxmlformats.org/officeDocument/2006/relationships/hyperlink" Target="https://community.secop.gov.co/Public/Tendering/OpportunityDetail/Index?noticeUID=CO1.NTC.3998178&amp;isFromPublicArea=True&amp;isModal=False" TargetMode="External"/><Relationship Id="rId158" Type="http://schemas.openxmlformats.org/officeDocument/2006/relationships/hyperlink" Target="https://community.secop.gov.co/Public/Tendering/OpportunityDetail/Index?noticeUID=CO1.NTC.4070678&amp;isFromPublicArea=True&amp;isModal=False" TargetMode="External"/><Relationship Id="rId302" Type="http://schemas.openxmlformats.org/officeDocument/2006/relationships/hyperlink" Target="https://community.secop.gov.co/Public/Tendering/OpportunityDetail/Index?noticeUID=CO1.NTC.4553808&amp;isFromPublicArea=True&amp;isModal=False" TargetMode="External"/><Relationship Id="rId323" Type="http://schemas.openxmlformats.org/officeDocument/2006/relationships/hyperlink" Target="https://community.secop.gov.co/Public/Tendering/ContractNoticePhases/View?PPI=CO1.PPI.25853721&amp;isFromPublicArea=True&amp;isModal=False" TargetMode="External"/><Relationship Id="rId344" Type="http://schemas.openxmlformats.org/officeDocument/2006/relationships/hyperlink" Target="https://community.secop.gov.co/Public/Tendering/OpportunityDetail/Index?noticeUID=CO1.NTC.4666197&amp;isFromPublicArea=True&amp;isModal=False" TargetMode="External"/><Relationship Id="rId20" Type="http://schemas.openxmlformats.org/officeDocument/2006/relationships/hyperlink" Target="https://community.secop.gov.co/Public/Tendering/OpportunityDetail/Index?noticeUID=CO1.NTC.3761720&amp;isFromPublicArea=True&amp;isModal=False" TargetMode="External"/><Relationship Id="rId41" Type="http://schemas.openxmlformats.org/officeDocument/2006/relationships/hyperlink" Target="https://community.secop.gov.co/Public/Tendering/OpportunityDetail/Index?noticeUID=CO1.NTC.3811924&amp;isFromPublicArea=True&amp;isModal=False" TargetMode="External"/><Relationship Id="rId62" Type="http://schemas.openxmlformats.org/officeDocument/2006/relationships/hyperlink" Target="https://community.secop.gov.co/Public/Tendering/OpportunityDetail/Index?noticeUID=CO1.NTC.3857948&amp;isFromPublicArea=True&amp;isModal=False" TargetMode="External"/><Relationship Id="rId83" Type="http://schemas.openxmlformats.org/officeDocument/2006/relationships/hyperlink" Target="https://community.secop.gov.co/Public/Tendering/OpportunityDetail/Index?noticeUID=CO1.NTC.3918022&amp;isFromPublicArea=True&amp;isModal=False" TargetMode="External"/><Relationship Id="rId179" Type="http://schemas.openxmlformats.org/officeDocument/2006/relationships/hyperlink" Target="https://community.secop.gov.co/Public/Tendering/OpportunityDetail/Index?noticeUID=CO1.NTC.4111742&amp;isFromPublicArea=True&amp;isModal=False" TargetMode="External"/><Relationship Id="rId365" Type="http://schemas.openxmlformats.org/officeDocument/2006/relationships/hyperlink" Target="https://community.secop.gov.co/Public/Tendering/OpportunityDetail/Index?noticeUID=CO1.NTC.4751602&amp;isFromPublicArea=True&amp;isModal=False" TargetMode="External"/><Relationship Id="rId386" Type="http://schemas.openxmlformats.org/officeDocument/2006/relationships/hyperlink" Target="https://community.secop.gov.co/Public/Tendering/OpportunityDetail/Index?noticeUID=CO1.NTC.4806919&amp;isFromPublicArea=True&amp;isModal=False" TargetMode="External"/><Relationship Id="rId190" Type="http://schemas.openxmlformats.org/officeDocument/2006/relationships/hyperlink" Target="https://community.secop.gov.co/Public/Tendering/OpportunityDetail/Index?noticeUID=CO1.NTC.4138139&amp;isFromPublicArea=True&amp;isModal=False" TargetMode="External"/><Relationship Id="rId204" Type="http://schemas.openxmlformats.org/officeDocument/2006/relationships/hyperlink" Target="https://community.secop.gov.co/Public/Tendering/OpportunityDetail/Index?noticeUID=CO1.NTC.4158048&amp;isFromPublicArea=True&amp;isModal=False" TargetMode="External"/><Relationship Id="rId225" Type="http://schemas.openxmlformats.org/officeDocument/2006/relationships/hyperlink" Target="https://community.secop.gov.co/Public/Tendering/OpportunityDetail/Index?noticeUID=CO1.NTC.4318868&amp;isFromPublicArea=True&amp;isModal=False" TargetMode="External"/><Relationship Id="rId246" Type="http://schemas.openxmlformats.org/officeDocument/2006/relationships/hyperlink" Target="https://community.secop.gov.co/Public/Tendering/OpportunityDetail/Index?noticeUID=CO1.NTC.4352069&amp;isFromPublicArea=True&amp;isModal=False" TargetMode="External"/><Relationship Id="rId267" Type="http://schemas.openxmlformats.org/officeDocument/2006/relationships/hyperlink" Target="https://community.secop.gov.co/Public/Tendering/OpportunityDetail/Index?noticeUID=CO1.NTC.4420341&amp;isFromPublicArea=True&amp;isModal=False" TargetMode="External"/><Relationship Id="rId288" Type="http://schemas.openxmlformats.org/officeDocument/2006/relationships/hyperlink" Target="https://community.secop.gov.co/Public/Tendering/OpportunityDetail/Index?noticeUID=CO1.NTC.4507446&amp;isFromPublicArea=True&amp;isModal=False" TargetMode="External"/><Relationship Id="rId411" Type="http://schemas.openxmlformats.org/officeDocument/2006/relationships/hyperlink" Target="https://community.secop.gov.co/Public/Tendering/OpportunityDetail/Index?noticeUID=CO1.NTC.4950351&amp;isFromPublicArea=True&amp;isModal=False" TargetMode="External"/><Relationship Id="rId432" Type="http://schemas.openxmlformats.org/officeDocument/2006/relationships/hyperlink" Target="https://www.colombiacompra.gov.co/tienda-virtual-del-estado-colombiano/ordenes-compra/117396" TargetMode="External"/><Relationship Id="rId453" Type="http://schemas.openxmlformats.org/officeDocument/2006/relationships/hyperlink" Target="https://community.secop.gov.co/Public/Tendering/OpportunityDetail/Index?noticeUID=CO1.NTC.5135954&amp;isFromPublicArea=True&amp;isModal=False" TargetMode="External"/><Relationship Id="rId474" Type="http://schemas.openxmlformats.org/officeDocument/2006/relationships/hyperlink" Target="https://community.secop.gov.co/Public/Tendering/OpportunityDetail/Index?noticeUID=CO1.NTC.4932057&amp;isFromPublicArea=True&amp;isModal=False" TargetMode="External"/><Relationship Id="rId106" Type="http://schemas.openxmlformats.org/officeDocument/2006/relationships/hyperlink" Target="https://community.secop.gov.co/Public/Tendering/OpportunityDetail/Index?noticeUID=CO1.NTC.3984929&amp;isFromPublicArea=True&amp;isModal=False" TargetMode="External"/><Relationship Id="rId127" Type="http://schemas.openxmlformats.org/officeDocument/2006/relationships/hyperlink" Target="https://community.secop.gov.co/Public/Tendering/OpportunityDetail/Index?noticeUID=CO1.NTC.3988884&amp;isFromPublicArea=True&amp;isModal=False" TargetMode="External"/><Relationship Id="rId313" Type="http://schemas.openxmlformats.org/officeDocument/2006/relationships/hyperlink" Target="https://community.secop.gov.co/Public/Tendering/OpportunityDetail/Index?noticeUID=CO1.NTC.4604790&amp;isFromPublicArea=True&amp;isModal=False" TargetMode="External"/><Relationship Id="rId10" Type="http://schemas.openxmlformats.org/officeDocument/2006/relationships/hyperlink" Target="https://community.secop.gov.co/Public/Tendering/OpportunityDetail/Index?noticeUID=CO1.NTC.3716479&amp;isFromPublicArea=True&amp;isModal=False" TargetMode="External"/><Relationship Id="rId31" Type="http://schemas.openxmlformats.org/officeDocument/2006/relationships/hyperlink" Target="https://community.secop.gov.co/Public/Tendering/OpportunityDetail/Index?noticeUID=CO1.NTC.3787159&amp;isFromPublicArea=True&amp;isModal=False" TargetMode="External"/><Relationship Id="rId52" Type="http://schemas.openxmlformats.org/officeDocument/2006/relationships/hyperlink" Target="https://community.secop.gov.co/Public/Tendering/OpportunityDetail/Index?noticeUID=CO1.NTC.3833841&amp;isFromPublicArea=True&amp;isModal=False" TargetMode="External"/><Relationship Id="rId73" Type="http://schemas.openxmlformats.org/officeDocument/2006/relationships/hyperlink" Target="https://community.secop.gov.co/Public/Tendering/OpportunityDetail/Index?noticeUID=CO1.NTC.3886880&amp;isFromPublicArea=True&amp;isModal=False" TargetMode="External"/><Relationship Id="rId94" Type="http://schemas.openxmlformats.org/officeDocument/2006/relationships/hyperlink" Target="https://community.secop.gov.co/Public/Tendering/OpportunityDetail/Index?noticeUID=CO1.NTC.3893346&amp;isFromPublicArea=True&amp;isModal=False" TargetMode="External"/><Relationship Id="rId148" Type="http://schemas.openxmlformats.org/officeDocument/2006/relationships/hyperlink" Target="https://community.secop.gov.co/Public/Tendering/OpportunityDetail/Index?noticeUID=CO1.NTC.3861434&amp;isFromPublicArea=True&amp;isModal=False" TargetMode="External"/><Relationship Id="rId169" Type="http://schemas.openxmlformats.org/officeDocument/2006/relationships/hyperlink" Target="https://community.secop.gov.co/Public/Tendering/OpportunityDetail/Index?noticeUID=CO1.NTC.4094460&amp;isFromPublicArea=True&amp;isModal=False" TargetMode="External"/><Relationship Id="rId334" Type="http://schemas.openxmlformats.org/officeDocument/2006/relationships/hyperlink" Target="https://community.secop.gov.co/Public/Tendering/OpportunityDetail/Index?noticeUID=CO1.NTC.4662507&amp;isFromPublicArea=True&amp;isModal=False" TargetMode="External"/><Relationship Id="rId355" Type="http://schemas.openxmlformats.org/officeDocument/2006/relationships/hyperlink" Target="https://community.secop.gov.co/Public/Tendering/OpportunityDetail/Index?noticeUID=CO1.NTC.4687814&amp;isFromPublicArea=True&amp;isModal=False" TargetMode="External"/><Relationship Id="rId376" Type="http://schemas.openxmlformats.org/officeDocument/2006/relationships/hyperlink" Target="https://community.secop.gov.co/Public/Tendering/OpportunityDetail/Index?noticeUID=CO1.NTC.4769014&amp;isFromPublicArea=True&amp;isModal=False" TargetMode="External"/><Relationship Id="rId397" Type="http://schemas.openxmlformats.org/officeDocument/2006/relationships/hyperlink" Target="https://community.secop.gov.co/Public/Tendering/OpportunityDetail/Index?noticeUID=CO1.NTC.4898506&amp;isFromPublicArea=True&amp;isModal=False" TargetMode="External"/><Relationship Id="rId4" Type="http://schemas.openxmlformats.org/officeDocument/2006/relationships/hyperlink" Target="https://community.secop.gov.co/Public/Tendering/OpportunityDetail/Index?noticeUID=CO1.NTC.3704064&amp;isFromPublicArea=True&amp;isModal=False" TargetMode="External"/><Relationship Id="rId180" Type="http://schemas.openxmlformats.org/officeDocument/2006/relationships/hyperlink" Target="https://community.secop.gov.co/Public/Tendering/OpportunityDetail/Index?noticeUID=CO1.NTC.4110723&amp;isFromPublicArea=True&amp;isModal=False" TargetMode="External"/><Relationship Id="rId215" Type="http://schemas.openxmlformats.org/officeDocument/2006/relationships/hyperlink" Target="https://community.secop.gov.co/Public/Tendering/OpportunityDetail/Index?noticeUID=CO1.NTC.4136301&amp;isFromPublicArea=True&amp;isModal=False" TargetMode="External"/><Relationship Id="rId236" Type="http://schemas.openxmlformats.org/officeDocument/2006/relationships/hyperlink" Target="https://community.secop.gov.co/Public/Tendering/OpportunityDetail/Index?noticeUID=CO1.NTC.4336737&amp;isFromPublicArea=True&amp;isModal=False" TargetMode="External"/><Relationship Id="rId257" Type="http://schemas.openxmlformats.org/officeDocument/2006/relationships/hyperlink" Target="https://community.secop.gov.co/Public/Tendering/OpportunityDetail/Index?noticeUID=CO1.NTC.4384919&amp;isFromPublicArea=True&amp;isModal=False" TargetMode="External"/><Relationship Id="rId278" Type="http://schemas.openxmlformats.org/officeDocument/2006/relationships/hyperlink" Target="https://community.secop.gov.co/Public/Tendering/OpportunityDetail/Index?noticeUID=CO1.NTC.4492449&amp;isFromPublicArea=True&amp;isModal=False" TargetMode="External"/><Relationship Id="rId401" Type="http://schemas.openxmlformats.org/officeDocument/2006/relationships/hyperlink" Target="https://community.secop.gov.co/Public/Tendering/OpportunityDetail/Index?noticeUID=CO1.NTC.4877808&amp;isFromPublicArea=True&amp;isModal=False" TargetMode="External"/><Relationship Id="rId422" Type="http://schemas.openxmlformats.org/officeDocument/2006/relationships/hyperlink" Target="https://community.secop.gov.co/Public/Tendering/OpportunityDetail/Index?noticeUID=CO1.NTC.4974643&amp;isFromPublicArea=True&amp;isModal=False" TargetMode="External"/><Relationship Id="rId443" Type="http://schemas.openxmlformats.org/officeDocument/2006/relationships/hyperlink" Target="https://community.secop.gov.co/Public/Tendering/OpportunityDetail/Index?noticeUID=CO1.NTC.5082661&amp;isFromPublicArea=True&amp;isModal=False" TargetMode="External"/><Relationship Id="rId464" Type="http://schemas.openxmlformats.org/officeDocument/2006/relationships/hyperlink" Target="https://community.secop.gov.co/Public/Tendering/OpportunityDetail/Index?noticeUID=CO1.NTC.5149049&amp;isFromPublicArea=True&amp;isModal=False" TargetMode="External"/><Relationship Id="rId303" Type="http://schemas.openxmlformats.org/officeDocument/2006/relationships/hyperlink" Target="https://community.secop.gov.co/Public/Tendering/OpportunityDetail/Index?noticeUID=CO1.NTC.4497488&amp;isFromPublicArea=True&amp;isModal=False" TargetMode="External"/><Relationship Id="rId42" Type="http://schemas.openxmlformats.org/officeDocument/2006/relationships/hyperlink" Target="https://community.secop.gov.co/Public/Tendering/OpportunityDetail/Index?noticeUID=CO1.NTC.3823575&amp;isFromPublicArea=True&amp;isModal=False" TargetMode="External"/><Relationship Id="rId84" Type="http://schemas.openxmlformats.org/officeDocument/2006/relationships/hyperlink" Target="https://community.secop.gov.co/Public/Tendering/OpportunityDetail/Index?noticeUID=CO1.NTC.3935572&amp;isFromPublicArea=True&amp;isModal=False" TargetMode="External"/><Relationship Id="rId138" Type="http://schemas.openxmlformats.org/officeDocument/2006/relationships/hyperlink" Target="https://community.secop.gov.co/Public/Tendering/OpportunityDetail/Index?noticeUID=CO1.NTC.4005804&amp;isFromPublicArea=True&amp;isModal=False" TargetMode="External"/><Relationship Id="rId345" Type="http://schemas.openxmlformats.org/officeDocument/2006/relationships/hyperlink" Target="https://community.secop.gov.co/Public/Tendering/OpportunityDetail/Index?noticeUID=CO1.NTC.4667392&amp;isFromPublicArea=True&amp;isModal=False" TargetMode="External"/><Relationship Id="rId387" Type="http://schemas.openxmlformats.org/officeDocument/2006/relationships/hyperlink" Target="https://community.secop.gov.co/Public/Tendering/OpportunityDetail/Index?noticeUID=CO1.NTC.4850872&amp;isFromPublicArea=True&amp;isModal=False" TargetMode="External"/><Relationship Id="rId191" Type="http://schemas.openxmlformats.org/officeDocument/2006/relationships/hyperlink" Target="https://community.secop.gov.co/Public/Tendering/OpportunityDetail/Index?noticeUID=CO1.NTC.4138113&amp;isFromPublicArea=True&amp;isModal=False" TargetMode="External"/><Relationship Id="rId205" Type="http://schemas.openxmlformats.org/officeDocument/2006/relationships/hyperlink" Target="https://community.secop.gov.co/Public/Tendering/OpportunityDetail/Index?noticeUID=CO1.NTC.4044907&amp;isFromPublicArea=True&amp;isModal=False" TargetMode="External"/><Relationship Id="rId247" Type="http://schemas.openxmlformats.org/officeDocument/2006/relationships/hyperlink" Target="https://community.secop.gov.co/Public/Tendering/OpportunityDetail/Index?noticeUID=CO1.NTC.4352288&amp;isFromPublicArea=True&amp;isModal=False" TargetMode="External"/><Relationship Id="rId412" Type="http://schemas.openxmlformats.org/officeDocument/2006/relationships/hyperlink" Target="https://community.secop.gov.co/Public/Tendering/OpportunityDetail/Index?noticeUID=CO1.NTC.4950326&amp;isFromPublicArea=True&amp;isModal=False" TargetMode="External"/><Relationship Id="rId107" Type="http://schemas.openxmlformats.org/officeDocument/2006/relationships/hyperlink" Target="https://community.secop.gov.co/Public/Tendering/OpportunityDetail/Index?noticeUID=CO1.NTC.3904374&amp;isFromPublicArea=True&amp;isModal=False" TargetMode="External"/><Relationship Id="rId289" Type="http://schemas.openxmlformats.org/officeDocument/2006/relationships/hyperlink" Target="https://community.secop.gov.co/Public/Tendering/OpportunityDetail/Index?noticeUID=CO1.NTC.4494516&amp;isFromPublicArea=True&amp;isModal=False" TargetMode="External"/><Relationship Id="rId454" Type="http://schemas.openxmlformats.org/officeDocument/2006/relationships/hyperlink" Target="https://community.secop.gov.co/Public/Tendering/OpportunityDetail/Index?noticeUID=CO1.NTC.5081932&amp;isFromPublicArea=True&amp;isModal=False" TargetMode="External"/><Relationship Id="rId11" Type="http://schemas.openxmlformats.org/officeDocument/2006/relationships/hyperlink" Target="https://community.secop.gov.co/Public/Tendering/OpportunityDetail/Index?noticeUID=CO1.NTC.3717372&amp;isFromPublicArea=True&amp;isModal=False" TargetMode="External"/><Relationship Id="rId53" Type="http://schemas.openxmlformats.org/officeDocument/2006/relationships/hyperlink" Target="https://community.secop.gov.co/Public/Tendering/OpportunityDetail/Index?noticeUID=CO1.NTC.3834305&amp;isFromPublicArea=True&amp;isModal=False" TargetMode="External"/><Relationship Id="rId149" Type="http://schemas.openxmlformats.org/officeDocument/2006/relationships/hyperlink" Target="https://community.secop.gov.co/Public/Tendering/OpportunityDetail/Index?noticeUID=CO1.NTC.4063857&amp;isFromPublicArea=True&amp;isModal=False" TargetMode="External"/><Relationship Id="rId314" Type="http://schemas.openxmlformats.org/officeDocument/2006/relationships/hyperlink" Target="https://community.secop.gov.co/Public/Tendering/OpportunityDetail/Index?noticeUID=CO1.NTC.4604522&amp;isFromPublicArea=True&amp;isModal=False" TargetMode="External"/><Relationship Id="rId356" Type="http://schemas.openxmlformats.org/officeDocument/2006/relationships/hyperlink" Target="https://community.secop.gov.co/Public/Tendering/OpportunityDetail/Index?noticeUID=CO1.NTC.4578112&amp;isFromPublicArea=True&amp;isModal=False" TargetMode="External"/><Relationship Id="rId398" Type="http://schemas.openxmlformats.org/officeDocument/2006/relationships/hyperlink" Target="https://community.secop.gov.co/Public/Tendering/OpportunityDetail/Index?noticeUID=CO1.NTC.4918834&amp;isFromPublicArea=True&amp;isModal=False" TargetMode="External"/><Relationship Id="rId95" Type="http://schemas.openxmlformats.org/officeDocument/2006/relationships/hyperlink" Target="https://community.secop.gov.co/Public/Tendering/OpportunityDetail/Index?noticeUID=CO1.NTC.3893372&amp;isFromPublicArea=True&amp;isModal=False" TargetMode="External"/><Relationship Id="rId160" Type="http://schemas.openxmlformats.org/officeDocument/2006/relationships/hyperlink" Target="https://community.secop.gov.co/Public/Tendering/OpportunityDetail/Index?noticeUID=CO1.NTC.4071296&amp;isFromPublicArea=True&amp;isModal=False" TargetMode="External"/><Relationship Id="rId216" Type="http://schemas.openxmlformats.org/officeDocument/2006/relationships/hyperlink" Target="https://community.secop.gov.co/Public/Tendering/OpportunityDetail/Index?noticeUID=CO1.NTC.4222197&amp;isFromPublicArea=True&amp;isModal=False" TargetMode="External"/><Relationship Id="rId423" Type="http://schemas.openxmlformats.org/officeDocument/2006/relationships/hyperlink" Target="https://community.secop.gov.co/Public/Tendering/OpportunityDetail/Index?noticeUID=CO1.NTC.4976946&amp;isFromPublicArea=True&amp;isModal=False" TargetMode="External"/><Relationship Id="rId258" Type="http://schemas.openxmlformats.org/officeDocument/2006/relationships/hyperlink" Target="https://community.secop.gov.co/Public/Tendering/OpportunityDetail/Index?noticeUID=CO1.NTC.4243702&amp;isFromPublicArea=True&amp;isModal=False" TargetMode="External"/><Relationship Id="rId465" Type="http://schemas.openxmlformats.org/officeDocument/2006/relationships/hyperlink" Target="https://community.secop.gov.co/Public/Tendering/OpportunityDetail/Index?noticeUID=CO1.NTC.5140771&amp;isFromPublicArea=True&amp;isModal=False" TargetMode="External"/><Relationship Id="rId22" Type="http://schemas.openxmlformats.org/officeDocument/2006/relationships/hyperlink" Target="https://community.secop.gov.co/Public/Tendering/OpportunityDetail/Index?noticeUID=CO1.NTC.3761333&amp;isFromPublicArea=True&amp;isModal=False" TargetMode="External"/><Relationship Id="rId64" Type="http://schemas.openxmlformats.org/officeDocument/2006/relationships/hyperlink" Target="https://community.secop.gov.co/Public/Tendering/OpportunityDetail/Index?noticeUID=CO1.NTC.3858161&amp;isFromPublicArea=True&amp;isModal=False" TargetMode="External"/><Relationship Id="rId118" Type="http://schemas.openxmlformats.org/officeDocument/2006/relationships/hyperlink" Target="https://community.secop.gov.co/Public/Tendering/OpportunityDetail/Index?noticeUID=CO1.NTC.3935511&amp;isFromPublicArea=True&amp;isModal=False" TargetMode="External"/><Relationship Id="rId325" Type="http://schemas.openxmlformats.org/officeDocument/2006/relationships/hyperlink" Target="https://community.secop.gov.co/Public/Tendering/OpportunityDetail/Index?noticeUID=CO1.NTC.4648138&amp;isFromPublicArea=True&amp;isModal=False" TargetMode="External"/><Relationship Id="rId367" Type="http://schemas.openxmlformats.org/officeDocument/2006/relationships/hyperlink" Target="https://community.secop.gov.co/Public/Tendering/OpportunityDetail/Index?noticeUID=CO1.NTC.4718006&amp;isFromPublicArea=True&amp;isModal=False" TargetMode="External"/><Relationship Id="rId171" Type="http://schemas.openxmlformats.org/officeDocument/2006/relationships/hyperlink" Target="https://community.secop.gov.co/Public/Tendering/OpportunityDetail/Index?noticeUID=CO1.NTC.4122470&amp;isFromPublicArea=True&amp;isModal=False" TargetMode="External"/><Relationship Id="rId227" Type="http://schemas.openxmlformats.org/officeDocument/2006/relationships/hyperlink" Target="https://community.secop.gov.co/Public/Tendering/OpportunityDetail/Index?noticeUID=CO1.NTC.4326148&amp;isFromPublicArea=True&amp;isModal=False" TargetMode="External"/><Relationship Id="rId269" Type="http://schemas.openxmlformats.org/officeDocument/2006/relationships/hyperlink" Target="https://community.secop.gov.co/Public/Tendering/OpportunityDetail/Index?noticeUID=CO1.NTC.4421268&amp;isFromPublicArea=True&amp;isModal=False" TargetMode="External"/><Relationship Id="rId434" Type="http://schemas.openxmlformats.org/officeDocument/2006/relationships/hyperlink" Target="https://community.secop.gov.co/Public/Tendering/OpportunityDetail/Index?noticeUID=CO1.NTC.5003404&amp;isFromPublicArea=True&amp;isModal=False" TargetMode="External"/><Relationship Id="rId33" Type="http://schemas.openxmlformats.org/officeDocument/2006/relationships/hyperlink" Target="https://community.secop.gov.co/Public/Tendering/OpportunityDetail/Index?noticeUID=CO1.NTC.3795123&amp;isFromPublicArea=True&amp;isModal=False" TargetMode="External"/><Relationship Id="rId129" Type="http://schemas.openxmlformats.org/officeDocument/2006/relationships/hyperlink" Target="https://community.secop.gov.co/Public/Tendering/OpportunityDetail/Index?noticeUID=CO1.NTC.4006440&amp;isFromPublicArea=True&amp;isModal=False" TargetMode="External"/><Relationship Id="rId280" Type="http://schemas.openxmlformats.org/officeDocument/2006/relationships/hyperlink" Target="https://community.secop.gov.co/Public/Tendering/OpportunityDetail/Index?noticeUID=CO1.NTC.4423473&amp;isFromPublicArea=True&amp;isModal=False" TargetMode="External"/><Relationship Id="rId336" Type="http://schemas.openxmlformats.org/officeDocument/2006/relationships/hyperlink" Target="https://community.secop.gov.co/Public/Tendering/OpportunityDetail/Index?noticeUID=CO1.NTC.4660998&amp;isFromPublicArea=True&amp;isModal=False" TargetMode="External"/><Relationship Id="rId75" Type="http://schemas.openxmlformats.org/officeDocument/2006/relationships/hyperlink" Target="https://community.secop.gov.co/Public/Tendering/OpportunityDetail/Index?noticeUID=CO1.NTC.3889505&amp;isFromPublicArea=True&amp;isModal=False" TargetMode="External"/><Relationship Id="rId140" Type="http://schemas.openxmlformats.org/officeDocument/2006/relationships/hyperlink" Target="https://community.secop.gov.co/Public/Tendering/OpportunityDetail/Index?noticeUID=CO1.NTC.4006552&amp;isFromPublicArea=True&amp;isModal=False" TargetMode="External"/><Relationship Id="rId182" Type="http://schemas.openxmlformats.org/officeDocument/2006/relationships/hyperlink" Target="https://community.secop.gov.co/Public/Tendering/OpportunityDetail/Index?noticeUID=CO1.NTC.4112316&amp;isFromPublicArea=True&amp;isModal=False" TargetMode="External"/><Relationship Id="rId378" Type="http://schemas.openxmlformats.org/officeDocument/2006/relationships/hyperlink" Target="https://community.secop.gov.co/Public/Tendering/OpportunityDetail/Index?noticeUID=CO1.NTC.4807939&amp;isFromPublicArea=True&amp;isModal=False" TargetMode="External"/><Relationship Id="rId403" Type="http://schemas.openxmlformats.org/officeDocument/2006/relationships/hyperlink" Target="https://community.secop.gov.co/Public/Tendering/OpportunityDetail/Index?noticeUID=CO1.NTC.4971445&amp;isFromPublicArea=True&amp;isModal=False" TargetMode="External"/><Relationship Id="rId6" Type="http://schemas.openxmlformats.org/officeDocument/2006/relationships/hyperlink" Target="https://community.secop.gov.co/Public/Tendering/OpportunityDetail/Index?noticeUID=CO1.NTC.3710811&amp;isFromPublicArea=True&amp;isModal=False" TargetMode="External"/><Relationship Id="rId238" Type="http://schemas.openxmlformats.org/officeDocument/2006/relationships/hyperlink" Target="https://community.secop.gov.co/Public/Tendering/OpportunityDetail/Index?noticeUID=CO1.NTC.4343840&amp;isFromPublicArea=True&amp;isModal=False" TargetMode="External"/><Relationship Id="rId445" Type="http://schemas.openxmlformats.org/officeDocument/2006/relationships/hyperlink" Target="https://community.secop.gov.co/Public/Tendering/OpportunityDetail/Index?noticeUID=CO1.NTC.5064478&amp;isFromPublicArea=True&amp;isModal=False" TargetMode="External"/><Relationship Id="rId291" Type="http://schemas.openxmlformats.org/officeDocument/2006/relationships/hyperlink" Target="https://community.secop.gov.co/Public/Tendering/ContractNoticePhases/View?PPI=CO1.PPI.25283351&amp;isFromPublicArea=True&amp;isModal=False" TargetMode="External"/><Relationship Id="rId305" Type="http://schemas.openxmlformats.org/officeDocument/2006/relationships/hyperlink" Target="https://community.secop.gov.co/Public/Tendering/OpportunityDetail/Index?noticeUID=CO1.NTC.4565696&amp;isFromPublicArea=True&amp;isModal=False" TargetMode="External"/><Relationship Id="rId347" Type="http://schemas.openxmlformats.org/officeDocument/2006/relationships/hyperlink" Target="https://community.secop.gov.co/Public/Tendering/OpportunityDetail/Index?noticeUID=CO1.NTC.4664645&amp;isFromPublicArea=True&amp;isModal=False" TargetMode="External"/><Relationship Id="rId44" Type="http://schemas.openxmlformats.org/officeDocument/2006/relationships/hyperlink" Target="https://community.secop.gov.co/Public/Tendering/OpportunityDetail/Index?noticeUID=CO1.NTC.3823614&amp;isFromPublicArea=True&amp;isModal=False" TargetMode="External"/><Relationship Id="rId86" Type="http://schemas.openxmlformats.org/officeDocument/2006/relationships/hyperlink" Target="https://community.secop.gov.co/Public/Tendering/OpportunityDetail/Index?noticeUID=CO1.NTC.3903852&amp;isFromPublicArea=True&amp;isModal=False" TargetMode="External"/><Relationship Id="rId151" Type="http://schemas.openxmlformats.org/officeDocument/2006/relationships/hyperlink" Target="https://community.secop.gov.co/Public/Tendering/OpportunityDetail/Index?noticeUID=CO1.NTC.4105268&amp;isFromPublicArea=True&amp;isModal=False" TargetMode="External"/><Relationship Id="rId389" Type="http://schemas.openxmlformats.org/officeDocument/2006/relationships/hyperlink" Target="https://community.secop.gov.co/Public/Tendering/OpportunityDetail/Index?noticeUID=CO1.NTC.4869543&amp;isFromPublicArea=True&amp;isModal=False" TargetMode="External"/><Relationship Id="rId193" Type="http://schemas.openxmlformats.org/officeDocument/2006/relationships/hyperlink" Target="https://community.secop.gov.co/Public/Tendering/OpportunityDetail/Index?noticeUID=CO1.NTC.4080813&amp;isFromPublicArea=True&amp;isModal=False" TargetMode="External"/><Relationship Id="rId207" Type="http://schemas.openxmlformats.org/officeDocument/2006/relationships/hyperlink" Target="https://community.secop.gov.co/Public/Tendering/OpportunityDetail/Index?noticeUID=CO1.NTC.4174638&amp;isFromPublicArea=True&amp;isModal=False" TargetMode="External"/><Relationship Id="rId249" Type="http://schemas.openxmlformats.org/officeDocument/2006/relationships/hyperlink" Target="https://community.secop.gov.co/Public/Tendering/OpportunityDetail/Index?noticeUID=CO1.NTC.4353292&amp;isFromPublicArea=True&amp;isModal=False" TargetMode="External"/><Relationship Id="rId414" Type="http://schemas.openxmlformats.org/officeDocument/2006/relationships/hyperlink" Target="https://community.secop.gov.co/Public/Tendering/OpportunityDetail/Index?noticeUID=CO1.NTC.4904661&amp;isFromPublicArea=True&amp;isModal=False" TargetMode="External"/><Relationship Id="rId456" Type="http://schemas.openxmlformats.org/officeDocument/2006/relationships/hyperlink" Target="https://community.secop.gov.co/Public/Tendering/OpportunityDetail/Index?noticeUID=CO1.NTC.5115635&amp;isFromPublicArea=True&amp;isModal=False" TargetMode="External"/><Relationship Id="rId13" Type="http://schemas.openxmlformats.org/officeDocument/2006/relationships/hyperlink" Target="https://community.secop.gov.co/Public/Tendering/OpportunityDetail/Index?noticeUID=CO1.NTC.3747755&amp;isFromPublicArea=True&amp;isModal=False" TargetMode="External"/><Relationship Id="rId109" Type="http://schemas.openxmlformats.org/officeDocument/2006/relationships/hyperlink" Target="https://community.secop.gov.co/Public/Tendering/OpportunityDetail/Index?noticeUID=CO1.NTC.3918034&amp;isFromPublicArea=True&amp;isModal=False" TargetMode="External"/><Relationship Id="rId260" Type="http://schemas.openxmlformats.org/officeDocument/2006/relationships/hyperlink" Target="https://community.secop.gov.co/Public/Tendering/OpportunityDetail/Index?noticeUID=CO1.NTC.4401514&amp;isFromPublicArea=True&amp;isModal=False" TargetMode="External"/><Relationship Id="rId316" Type="http://schemas.openxmlformats.org/officeDocument/2006/relationships/hyperlink" Target="https://community.secop.gov.co/Public/Tendering/OpportunityDetail/Index?noticeUID=CO1.NTC.4633798&amp;isFromPublicArea=True&amp;isModal=False" TargetMode="External"/><Relationship Id="rId55" Type="http://schemas.openxmlformats.org/officeDocument/2006/relationships/hyperlink" Target="https://community.secop.gov.co/Public/Tendering/OpportunityDetail/Index?noticeUID=CO1.NTC.3839388&amp;isFromPublicArea=True&amp;isModal=False" TargetMode="External"/><Relationship Id="rId97" Type="http://schemas.openxmlformats.org/officeDocument/2006/relationships/hyperlink" Target="https://community.secop.gov.co/Public/Tendering/OpportunityDetail/Index?noticeUID=CO1.NTC.3910497&amp;isFromPublicArea=True&amp;isModal=False" TargetMode="External"/><Relationship Id="rId120" Type="http://schemas.openxmlformats.org/officeDocument/2006/relationships/hyperlink" Target="https://community.secop.gov.co/Public/Tendering/OpportunityDetail/Index?noticeUID=CO1.NTC.3965621&amp;isFromPublicArea=True&amp;isModal=False" TargetMode="External"/><Relationship Id="rId358" Type="http://schemas.openxmlformats.org/officeDocument/2006/relationships/hyperlink" Target="https://community.secop.gov.co/Public/Tendering/OpportunityDetail/Index?noticeUID=CO1.NTC.4689882&amp;isFromPublicArea=True&amp;isModal=False" TargetMode="External"/><Relationship Id="rId162" Type="http://schemas.openxmlformats.org/officeDocument/2006/relationships/hyperlink" Target="https://community.secop.gov.co/Public/Tendering/OpportunityDetail/Index?noticeUID=CO1.NTC.4073873&amp;isFromPublicArea=True&amp;isModal=False" TargetMode="External"/><Relationship Id="rId218" Type="http://schemas.openxmlformats.org/officeDocument/2006/relationships/hyperlink" Target="https://community.secop.gov.co/Public/Tendering/OpportunityDetail/Index?noticeUID=CO1.NTC.4221332&amp;isFromPublicArea=True&amp;isModal=False" TargetMode="External"/><Relationship Id="rId425" Type="http://schemas.openxmlformats.org/officeDocument/2006/relationships/hyperlink" Target="https://community.secop.gov.co/Public/Tendering/OpportunityDetail/Index?noticeUID=CO1.NTC.4958081&amp;isFromPublicArea=True&amp;isModal=False" TargetMode="External"/><Relationship Id="rId467" Type="http://schemas.openxmlformats.org/officeDocument/2006/relationships/hyperlink" Target="https://community.secop.gov.co/Public/Tendering/OpportunityDetail/Index?noticeUID=CO1.NTC.5212307&amp;isFromPublicArea=True&amp;isModal=False" TargetMode="External"/><Relationship Id="rId271" Type="http://schemas.openxmlformats.org/officeDocument/2006/relationships/hyperlink" Target="https://community.secop.gov.co/Public/Tendering/OpportunityDetail/Index?noticeUID=CO1.NTC.4424161&amp;isFromPublicArea=True&amp;isModal=False" TargetMode="External"/><Relationship Id="rId24" Type="http://schemas.openxmlformats.org/officeDocument/2006/relationships/hyperlink" Target="https://community.secop.gov.co/Public/Tendering/OpportunityDetail/Index?noticeUID=CO1.NTC.3772126&amp;isFromPublicArea=True&amp;isModal=False" TargetMode="External"/><Relationship Id="rId66" Type="http://schemas.openxmlformats.org/officeDocument/2006/relationships/hyperlink" Target="https://community.secop.gov.co/Public/Tendering/OpportunityDetail/Index?noticeUID=CO1.NTC.3860938&amp;isFromPublicArea=True&amp;isModal=False" TargetMode="External"/><Relationship Id="rId131" Type="http://schemas.openxmlformats.org/officeDocument/2006/relationships/hyperlink" Target="https://community.secop.gov.co/Public/Tendering/OpportunityDetail/Index?noticeUID=CO1.NTC.3996981&amp;isFromPublicArea=True&amp;isModal=False" TargetMode="External"/><Relationship Id="rId327" Type="http://schemas.openxmlformats.org/officeDocument/2006/relationships/hyperlink" Target="https://community.secop.gov.co/Public/Tendering/OpportunityDetail/Index?noticeUID=CO1.NTC.4653126&amp;isFromPublicArea=True&amp;isModal=False" TargetMode="External"/><Relationship Id="rId369" Type="http://schemas.openxmlformats.org/officeDocument/2006/relationships/hyperlink" Target="https://community.secop.gov.co/Public/Tendering/OpportunityDetail/Index?noticeUID=CO1.NTC.4728851&amp;isFromPublicArea=True&amp;isModal=False" TargetMode="External"/><Relationship Id="rId173" Type="http://schemas.openxmlformats.org/officeDocument/2006/relationships/hyperlink" Target="https://community.secop.gov.co/Public/Tendering/OpportunityDetail/Index?noticeUID=CO1.NTC.4097528&amp;isFromPublicArea=True&amp;isModal=False" TargetMode="External"/><Relationship Id="rId229" Type="http://schemas.openxmlformats.org/officeDocument/2006/relationships/hyperlink" Target="https://community.secop.gov.co/Public/Tendering/OpportunityDetail/Index?noticeUID=CO1.NTC.4186367&amp;isFromPublicArea=True&amp;isModal=False" TargetMode="External"/><Relationship Id="rId380" Type="http://schemas.openxmlformats.org/officeDocument/2006/relationships/hyperlink" Target="https://community.secop.gov.co/Public/Tendering/OpportunityDetail/Index?noticeUID=CO1.NTC.4783114&amp;isFromPublicArea=True&amp;isModal=False" TargetMode="External"/><Relationship Id="rId436" Type="http://schemas.openxmlformats.org/officeDocument/2006/relationships/hyperlink" Target="https://community.secop.gov.co/Public/Tendering/OpportunityDetail/Index?noticeUID=CO1.NTC.4997739&amp;isFromPublicArea=True&amp;isModal=False" TargetMode="External"/><Relationship Id="rId240" Type="http://schemas.openxmlformats.org/officeDocument/2006/relationships/hyperlink" Target="https://community.secop.gov.co/Public/Tendering/OpportunityDetail/Index?noticeUID=CO1.NTC.4346776&amp;isFromPublicArea=True&amp;isModal=False" TargetMode="External"/><Relationship Id="rId35" Type="http://schemas.openxmlformats.org/officeDocument/2006/relationships/hyperlink" Target="https://community.secop.gov.co/Public/Tendering/OpportunityDetail/Index?noticeUID=CO1.NTC.3800987&amp;isFromPublicArea=True&amp;isModal=False" TargetMode="External"/><Relationship Id="rId77" Type="http://schemas.openxmlformats.org/officeDocument/2006/relationships/hyperlink" Target="https://community.secop.gov.co/Public/Tendering/OpportunityDetail/Index?noticeUID=CO1.NTC.3891421&amp;isFromPublicArea=True&amp;isModal=False" TargetMode="External"/><Relationship Id="rId100" Type="http://schemas.openxmlformats.org/officeDocument/2006/relationships/hyperlink" Target="https://community.secop.gov.co/Public/Tendering/OpportunityDetail/Index?noticeUID=CO1.NTC.3897475&amp;isFromPublicArea=True&amp;isModal=False" TargetMode="External"/><Relationship Id="rId282" Type="http://schemas.openxmlformats.org/officeDocument/2006/relationships/hyperlink" Target="https://community.secop.gov.co/Public/Tendering/OpportunityDetail/Index?noticeUID=CO1.NTC.4491945&amp;isFromPublicArea=True&amp;isModal=False" TargetMode="External"/><Relationship Id="rId338" Type="http://schemas.openxmlformats.org/officeDocument/2006/relationships/hyperlink" Target="https://community.secop.gov.co/Public/Tendering/OpportunityDetail/Index?noticeUID=CO1.NTC.4662937&amp;isFromPublicArea=True&amp;isModal=False" TargetMode="External"/><Relationship Id="rId8" Type="http://schemas.openxmlformats.org/officeDocument/2006/relationships/hyperlink" Target="https://community.secop.gov.co/Public/Tendering/OpportunityDetail/Index?noticeUID=CO1.NTC.3711495&amp;isFromPublicArea=True&amp;isModal=False" TargetMode="External"/><Relationship Id="rId142" Type="http://schemas.openxmlformats.org/officeDocument/2006/relationships/hyperlink" Target="https://community.secop.gov.co/Public/Tendering/OpportunityDetail/Index?noticeUID=CO1.NTC.4006751&amp;isFromPublicArea=True&amp;isModal=False" TargetMode="External"/><Relationship Id="rId184" Type="http://schemas.openxmlformats.org/officeDocument/2006/relationships/hyperlink" Target="https://community.secop.gov.co/Public/Tendering/OpportunityDetail/Index?noticeUID=CO1.NTC.4111468&amp;isFromPublicArea=True&amp;isModal=False" TargetMode="External"/><Relationship Id="rId391" Type="http://schemas.openxmlformats.org/officeDocument/2006/relationships/hyperlink" Target="https://community.secop.gov.co/Public/Tendering/OpportunityDetail/Index?noticeUID=CO1.NTC.4822316&amp;isFromPublicArea=True&amp;isModal=False" TargetMode="External"/><Relationship Id="rId405" Type="http://schemas.openxmlformats.org/officeDocument/2006/relationships/hyperlink" Target="https://community.secop.gov.co/Public/Tendering/OpportunityDetail/Index?noticeUID=CO1.NTC.4857473&amp;isFromPublicArea=True&amp;isModal=False" TargetMode="External"/><Relationship Id="rId447" Type="http://schemas.openxmlformats.org/officeDocument/2006/relationships/hyperlink" Target="https://community.secop.gov.co/Public/Tendering/OpportunityDetail/Index?noticeUID=CO1.NTC.5158482&amp;isFromPublicArea=True&amp;isModal=False" TargetMode="External"/><Relationship Id="rId251" Type="http://schemas.openxmlformats.org/officeDocument/2006/relationships/hyperlink" Target="https://community.secop.gov.co/Public/Tendering/OpportunityDetail/Index?noticeUID=CO1.NTC.4365636&amp;isFromPublicArea=True&amp;isModal=False" TargetMode="External"/><Relationship Id="rId46" Type="http://schemas.openxmlformats.org/officeDocument/2006/relationships/hyperlink" Target="https://community.secop.gov.co/Public/Tendering/OpportunityDetail/Index?noticeUID=CO1.NTC.3827861&amp;isFromPublicArea=True&amp;isModal=False" TargetMode="External"/><Relationship Id="rId293" Type="http://schemas.openxmlformats.org/officeDocument/2006/relationships/hyperlink" Target="https://community.secop.gov.co/Public/Tendering/OpportunityDetail/Index?noticeUID=CO1.NTC.4519933&amp;isFromPublicArea=True&amp;isModal=False" TargetMode="External"/><Relationship Id="rId307" Type="http://schemas.openxmlformats.org/officeDocument/2006/relationships/hyperlink" Target="https://community.secop.gov.co/Public/Tendering/OpportunityDetail/Index?noticeUID=CO1.NTC.4573679&amp;isFromPublicArea=True&amp;isModal=False" TargetMode="External"/><Relationship Id="rId349" Type="http://schemas.openxmlformats.org/officeDocument/2006/relationships/hyperlink" Target="https://community.secop.gov.co/Public/Tendering/OpportunityDetail/Index?noticeUID=CO1.NTC.4687253&amp;isFromPublicArea=True&amp;isModal=False" TargetMode="External"/><Relationship Id="rId88" Type="http://schemas.openxmlformats.org/officeDocument/2006/relationships/hyperlink" Target="https://community.secop.gov.co/Public/Tendering/OpportunityDetail/Index?noticeUID=CO1.NTC.3846637&amp;isFromPublicArea=True&amp;isModal=False" TargetMode="External"/><Relationship Id="rId111" Type="http://schemas.openxmlformats.org/officeDocument/2006/relationships/hyperlink" Target="https://community.secop.gov.co/Public/Tendering/OpportunityDetail/Index?noticeUID=CO1.NTC.3849839&amp;isFromPublicArea=True&amp;isModal=False" TargetMode="External"/><Relationship Id="rId153" Type="http://schemas.openxmlformats.org/officeDocument/2006/relationships/hyperlink" Target="https://community.secop.gov.co/Public/Tendering/OpportunityDetail/Index?noticeUID=CO1.NTC.4064555&amp;isFromPublicArea=True&amp;isModal=False" TargetMode="External"/><Relationship Id="rId195" Type="http://schemas.openxmlformats.org/officeDocument/2006/relationships/hyperlink" Target="https://community.secop.gov.co/Public/Tendering/OpportunityDetail/Index?noticeUID=CO1.NTC.4134509&amp;isFromPublicArea=True&amp;isModal=False" TargetMode="External"/><Relationship Id="rId209" Type="http://schemas.openxmlformats.org/officeDocument/2006/relationships/hyperlink" Target="https://community.secop.gov.co/Public/Tendering/OpportunityDetail/Index?noticeUID=CO1.NTC.4076705&amp;isFromPublicArea=True&amp;isModal=False" TargetMode="External"/><Relationship Id="rId360" Type="http://schemas.openxmlformats.org/officeDocument/2006/relationships/hyperlink" Target="https://community.secop.gov.co/Public/Tendering/OpportunityDetail/Index?noticeUID=CO1.NTC.4609544&amp;isFromPublicArea=True&amp;isModal=False" TargetMode="External"/><Relationship Id="rId416" Type="http://schemas.openxmlformats.org/officeDocument/2006/relationships/hyperlink" Target="https://community.secop.gov.co/Public/Tendering/OpportunityDetail/Index?noticeUID=CO1.NTC.4976213&amp;isFromPublicArea=True&amp;isModal=False" TargetMode="External"/><Relationship Id="rId220" Type="http://schemas.openxmlformats.org/officeDocument/2006/relationships/hyperlink" Target="https://community.secop.gov.co/Public/Tendering/OpportunityDetail/Index?noticeUID=CO1.NTC.4234526&amp;isFromPublicArea=True&amp;isModal=False" TargetMode="External"/><Relationship Id="rId458" Type="http://schemas.openxmlformats.org/officeDocument/2006/relationships/hyperlink" Target="https://community.secop.gov.co/Public/Tendering/OpportunityDetail/Index?noticeUID=CO1.NTC.5047303&amp;isFromPublicArea=True&amp;isModal=False" TargetMode="External"/><Relationship Id="rId15" Type="http://schemas.openxmlformats.org/officeDocument/2006/relationships/hyperlink" Target="https://community.secop.gov.co/Public/Tendering/OpportunityDetail/Index?noticeUID=CO1.NTC.3757261&amp;isFromPublicArea=True&amp;isModal=False" TargetMode="External"/><Relationship Id="rId57" Type="http://schemas.openxmlformats.org/officeDocument/2006/relationships/hyperlink" Target="https://community.secop.gov.co/Public/Tendering/OpportunityDetail/Index?noticeUID=CO1.NTC.3840094&amp;isFromPublicArea=True&amp;isModal=False" TargetMode="External"/><Relationship Id="rId262" Type="http://schemas.openxmlformats.org/officeDocument/2006/relationships/hyperlink" Target="https://community.secop.gov.co/Public/Tendering/OpportunityDetail/Index?noticeUID=CO1.NTC.4404202&amp;isFromPublicArea=True&amp;isModal=False" TargetMode="External"/><Relationship Id="rId318" Type="http://schemas.openxmlformats.org/officeDocument/2006/relationships/hyperlink" Target="https://community.secop.gov.co/Public/Tendering/OpportunityDetail/Index?noticeUID=CO1.NTC.4634085&amp;isFromPublicArea=True&amp;isModal=False" TargetMode="External"/><Relationship Id="rId99" Type="http://schemas.openxmlformats.org/officeDocument/2006/relationships/hyperlink" Target="https://community.secop.gov.co/Public/Tendering/OpportunityDetail/Index?noticeUID=CO1.NTC.3895076&amp;isFromPublicArea=True&amp;isModal=False" TargetMode="External"/><Relationship Id="rId122" Type="http://schemas.openxmlformats.org/officeDocument/2006/relationships/hyperlink" Target="https://community.secop.gov.co/Public/Tendering/OpportunityDetail/Index?noticeUID=CO1.NTC.3985067&amp;isFromPublicArea=True&amp;isModal=False" TargetMode="External"/><Relationship Id="rId164" Type="http://schemas.openxmlformats.org/officeDocument/2006/relationships/hyperlink" Target="https://community.secop.gov.co/Public/Tendering/OpportunityDetail/Index?noticeUID=CO1.NTC.4088157&amp;isFromPublicArea=True&amp;isModal=False" TargetMode="External"/><Relationship Id="rId371" Type="http://schemas.openxmlformats.org/officeDocument/2006/relationships/hyperlink" Target="https://community.secop.gov.co/Public/Tendering/OpportunityDetail/Index?noticeUID=CO1.NTC.4724357&amp;isFromPublicArea=True&amp;isModal=False" TargetMode="External"/><Relationship Id="rId427" Type="http://schemas.openxmlformats.org/officeDocument/2006/relationships/hyperlink" Target="https://community.secop.gov.co/Public/Tendering/OpportunityDetail/Index?noticeUID=CO1.NTC.4957766&amp;isFromPublicArea=True&amp;isModal=False" TargetMode="External"/><Relationship Id="rId469" Type="http://schemas.openxmlformats.org/officeDocument/2006/relationships/hyperlink" Target="https://community.secop.gov.co/Public/Tendering/OpportunityDetail/Index?noticeUID=CO1.NTC.5205807&amp;isFromPublicArea=True&amp;isModal=False" TargetMode="External"/><Relationship Id="rId26" Type="http://schemas.openxmlformats.org/officeDocument/2006/relationships/hyperlink" Target="https://community.secop.gov.co/Public/Tendering/OpportunityDetail/Index?noticeUID=CO1.NTC.3773157&amp;isFromPublicArea=True&amp;isModal=False" TargetMode="External"/><Relationship Id="rId231" Type="http://schemas.openxmlformats.org/officeDocument/2006/relationships/hyperlink" Target="https://www.colombiacompra.gov.co/tienda-virtual-del-estado-colombiano/ordenes-compra/107133" TargetMode="External"/><Relationship Id="rId273" Type="http://schemas.openxmlformats.org/officeDocument/2006/relationships/hyperlink" Target="https://community.secop.gov.co/Public/Tendering/OpportunityDetail/Index?noticeUID=CO1.NTC.4443548&amp;isFromPublicArea=True&amp;isModal=False" TargetMode="External"/><Relationship Id="rId329" Type="http://schemas.openxmlformats.org/officeDocument/2006/relationships/hyperlink" Target="https://community.secop.gov.co/Public/Tendering/OpportunityDetail/Index?noticeUID=CO1.NTC.4657844&amp;isFromPublicArea=True&amp;isModal=False" TargetMode="External"/><Relationship Id="rId68" Type="http://schemas.openxmlformats.org/officeDocument/2006/relationships/hyperlink" Target="https://community.secop.gov.co/Public/Tendering/OpportunityDetail/Index?noticeUID=CO1.NTC.3863186&amp;isFromPublicArea=True&amp;isModal=False" TargetMode="External"/><Relationship Id="rId133" Type="http://schemas.openxmlformats.org/officeDocument/2006/relationships/hyperlink" Target="https://community.secop.gov.co/Public/Tendering/OpportunityDetail/Index?noticeUID=CO1.NTC.4002255&amp;isFromPublicArea=True&amp;isModal=False" TargetMode="External"/><Relationship Id="rId175" Type="http://schemas.openxmlformats.org/officeDocument/2006/relationships/hyperlink" Target="https://community.secop.gov.co/Public/Tendering/OpportunityDetail/Index?noticeUID=CO1.NTC.4108694&amp;isFromPublicArea=True&amp;isModal=False" TargetMode="External"/><Relationship Id="rId340" Type="http://schemas.openxmlformats.org/officeDocument/2006/relationships/hyperlink" Target="https://www.colombiacompra.gov.co/tienda-virtual-del-estado-colombiano/ordenes-compra/112239" TargetMode="External"/><Relationship Id="rId200" Type="http://schemas.openxmlformats.org/officeDocument/2006/relationships/hyperlink" Target="https://community.secop.gov.co/Public/Tendering/OpportunityDetail/Index?noticeUID=CO1.NTC.4080054&amp;isFromPublicArea=True&amp;isModal=False" TargetMode="External"/><Relationship Id="rId382" Type="http://schemas.openxmlformats.org/officeDocument/2006/relationships/hyperlink" Target="https://community.secop.gov.co/Public/Tendering/OpportunityDetail/Index?noticeUID=CO1.NTC.4780908&amp;isFromPublicArea=True&amp;isModal=False" TargetMode="External"/><Relationship Id="rId438" Type="http://schemas.openxmlformats.org/officeDocument/2006/relationships/hyperlink" Target="https://community.secop.gov.co/Public/Tendering/OpportunityDetail/Index?noticeUID=CO1.NTC.5052079&amp;isFromPublicArea=True&amp;isModal=False" TargetMode="External"/><Relationship Id="rId242" Type="http://schemas.openxmlformats.org/officeDocument/2006/relationships/hyperlink" Target="https://community.secop.gov.co/Public/Tendering/OpportunityDetail/Index?noticeUID=CO1.NTC.4307204&amp;isFromPublicArea=True&amp;isModal=False" TargetMode="External"/><Relationship Id="rId284" Type="http://schemas.openxmlformats.org/officeDocument/2006/relationships/hyperlink" Target="https://community.secop.gov.co/Public/Tendering/OpportunityDetail/Index?noticeUID=CO1.NTC.4549009&amp;isFromPublicArea=True&amp;isModal=False" TargetMode="External"/><Relationship Id="rId37" Type="http://schemas.openxmlformats.org/officeDocument/2006/relationships/hyperlink" Target="https://community.secop.gov.co/Public/Tendering/OpportunityDetail/Index?noticeUID=CO1.NTC.3795651&amp;isFromPublicArea=True&amp;isModal=False" TargetMode="External"/><Relationship Id="rId79" Type="http://schemas.openxmlformats.org/officeDocument/2006/relationships/hyperlink" Target="https://community.secop.gov.co/Public/Tendering/OpportunityDetail/Index?noticeUID=CO1.NTC.3934144&amp;isFromPublicArea=True&amp;isModal=False" TargetMode="External"/><Relationship Id="rId102" Type="http://schemas.openxmlformats.org/officeDocument/2006/relationships/hyperlink" Target="https://community.secop.gov.co/Public/Tendering/OpportunityDetail/Index?noticeUID=CO1.NTC.3898057&amp;isFromPublicArea=True&amp;isModal=False" TargetMode="External"/><Relationship Id="rId144" Type="http://schemas.openxmlformats.org/officeDocument/2006/relationships/hyperlink" Target="https://community.secop.gov.co/Public/Tendering/OpportunityDetail/Index?noticeUID=CO1.NTC.4017716&amp;isFromPublicArea=True&amp;isModal=False" TargetMode="External"/><Relationship Id="rId90" Type="http://schemas.openxmlformats.org/officeDocument/2006/relationships/hyperlink" Target="https://community.secop.gov.co/Public/Tendering/OpportunityDetail/Index?noticeUID=CO1.NTC.3896505&amp;isFromPublicArea=True&amp;isModal=False" TargetMode="External"/><Relationship Id="rId186" Type="http://schemas.openxmlformats.org/officeDocument/2006/relationships/hyperlink" Target="https://community.secop.gov.co/Public/Tendering/OpportunityDetail/Index?noticeUID=CO1.NTC.4112839&amp;isFromPublicArea=True&amp;isModal=False" TargetMode="External"/><Relationship Id="rId351" Type="http://schemas.openxmlformats.org/officeDocument/2006/relationships/hyperlink" Target="https://community.secop.gov.co/Public/Tendering/OpportunityDetail/Index?noticeUID=CO1.NTC.4676712&amp;isFromPublicArea=True&amp;isModal=False" TargetMode="External"/><Relationship Id="rId393" Type="http://schemas.openxmlformats.org/officeDocument/2006/relationships/hyperlink" Target="https://community.secop.gov.co/Public/Tendering/OpportunityDetail/Index?noticeUID=CO1.NTC.4887150&amp;isFromPublicArea=True&amp;isModal=False" TargetMode="External"/><Relationship Id="rId407" Type="http://schemas.openxmlformats.org/officeDocument/2006/relationships/hyperlink" Target="https://community.secop.gov.co/Public/Tendering/OpportunityDetail/Index?noticeUID=CO1.NTC.4833693&amp;isFromPublicArea=True&amp;isModal=False" TargetMode="External"/><Relationship Id="rId449" Type="http://schemas.openxmlformats.org/officeDocument/2006/relationships/hyperlink" Target="https://community.secop.gov.co/Public/Tendering/OpportunityDetail/Index?noticeUID=CO1.NTC.5158885&amp;isFromPublicArea=True&amp;isModal=False" TargetMode="External"/><Relationship Id="rId211" Type="http://schemas.openxmlformats.org/officeDocument/2006/relationships/hyperlink" Target="https://community.secop.gov.co/Public/Tendering/OpportunityDetail/Index?noticeUID=CO1.NTC.4200802&amp;isFromPublicArea=True&amp;isModal=False" TargetMode="External"/><Relationship Id="rId253" Type="http://schemas.openxmlformats.org/officeDocument/2006/relationships/hyperlink" Target="https://community.secop.gov.co/Public/Tendering/OpportunityDetail/Index?noticeUID=CO1.NTC.4384667&amp;isFromPublicArea=True&amp;isModal=False" TargetMode="External"/><Relationship Id="rId295" Type="http://schemas.openxmlformats.org/officeDocument/2006/relationships/hyperlink" Target="https://community.secop.gov.co/Public/Tendering/OpportunityDetail/Index?noticeUID=CO1.NTC.4519945&amp;isFromPublicArea=True&amp;isModal=False" TargetMode="External"/><Relationship Id="rId309" Type="http://schemas.openxmlformats.org/officeDocument/2006/relationships/hyperlink" Target="https://community.secop.gov.co/Public/Tendering/OpportunityDetail/Index?noticeUID=CO1.NTC.4591137&amp;isFromPublicArea=True&amp;isModal=False" TargetMode="External"/><Relationship Id="rId460" Type="http://schemas.openxmlformats.org/officeDocument/2006/relationships/hyperlink" Target="https://community.secop.gov.co/Public/Tendering/OpportunityDetail/Index?noticeUID=CO1.NTC.5105308&amp;isFromPublicArea=True&amp;isModal=False" TargetMode="External"/><Relationship Id="rId48" Type="http://schemas.openxmlformats.org/officeDocument/2006/relationships/hyperlink" Target="https://community.secop.gov.co/Public/Tendering/OpportunityDetail/Index?noticeUID=CO1.NTC.3829417&amp;isFromPublicArea=True&amp;isModal=False" TargetMode="External"/><Relationship Id="rId113" Type="http://schemas.openxmlformats.org/officeDocument/2006/relationships/hyperlink" Target="https://community.secop.gov.co/Public/Tendering/OpportunityDetail/Index?noticeUID=CO1.NTC.3855440&amp;isFromPublicArea=True&amp;isModal=False" TargetMode="External"/><Relationship Id="rId320" Type="http://schemas.openxmlformats.org/officeDocument/2006/relationships/hyperlink" Target="https://community.secop.gov.co/Public/Tendering/OpportunityDetail/Index?noticeUID=CO1.NTC.4636616&amp;isFromPublicArea=True&amp;isModal=False" TargetMode="External"/><Relationship Id="rId155" Type="http://schemas.openxmlformats.org/officeDocument/2006/relationships/hyperlink" Target="https://community.secop.gov.co/Public/Tendering/OpportunityDetail/Index?noticeUID=CO1.NTC.4063833&amp;isFromPublicArea=True&amp;isModal=False" TargetMode="External"/><Relationship Id="rId197" Type="http://schemas.openxmlformats.org/officeDocument/2006/relationships/hyperlink" Target="https://community.secop.gov.co/Public/Tendering/OpportunityDetail/Index?noticeUID=CO1.NTC.4138258&amp;isFromPublicArea=True&amp;isModal=False" TargetMode="External"/><Relationship Id="rId362" Type="http://schemas.openxmlformats.org/officeDocument/2006/relationships/hyperlink" Target="https://community.secop.gov.co/Public/Tendering/OpportunityDetail/Index?noticeUID=CO1.NTC.4734144&amp;isFromPublicArea=True&amp;isModal=False" TargetMode="External"/><Relationship Id="rId418" Type="http://schemas.openxmlformats.org/officeDocument/2006/relationships/hyperlink" Target="https://community.secop.gov.co/Public/Tendering/OpportunityDetail/Index?noticeUID=CO1.NTC.4778779&amp;isFromPublicArea=True&amp;isModal=False" TargetMode="External"/><Relationship Id="rId222" Type="http://schemas.openxmlformats.org/officeDocument/2006/relationships/hyperlink" Target="https://community.secop.gov.co/Public/Tendering/OpportunityDetail/Index?noticeUID=CO1.NTC.4296023&amp;isFromPublicArea=True&amp;isModal=False" TargetMode="External"/><Relationship Id="rId264" Type="http://schemas.openxmlformats.org/officeDocument/2006/relationships/hyperlink" Target="https://community.secop.gov.co/Public/Tendering/OpportunityDetail/Index?noticeUID=CO1.NTC.4402619&amp;isFromPublicArea=True&amp;isModal=False" TargetMode="External"/><Relationship Id="rId471" Type="http://schemas.openxmlformats.org/officeDocument/2006/relationships/hyperlink" Target="https://community.secop.gov.co/Public/Tendering/OpportunityDetail/Index?noticeUID=CO1.NTC.5355967&amp;isFromPublicArea=True&amp;isModal=False" TargetMode="External"/><Relationship Id="rId17" Type="http://schemas.openxmlformats.org/officeDocument/2006/relationships/hyperlink" Target="https://community.secop.gov.co/Public/Tendering/OpportunityDetail/Index?noticeUID=CO1.NTC.3757283&amp;isFromPublicArea=True&amp;isModal=False" TargetMode="External"/><Relationship Id="rId59" Type="http://schemas.openxmlformats.org/officeDocument/2006/relationships/hyperlink" Target="https://community.secop.gov.co/Public/Tendering/OpportunityDetail/Index?noticeUID=CO1.NTC.3840855&amp;isFromPublicArea=True&amp;isModal=False" TargetMode="External"/><Relationship Id="rId124" Type="http://schemas.openxmlformats.org/officeDocument/2006/relationships/hyperlink" Target="https://community.secop.gov.co/Public/Tendering/OpportunityDetail/Index?noticeUID=CO1.NTC.3988713&amp;isFromPublicArea=True&amp;isModal=False" TargetMode="External"/><Relationship Id="rId70" Type="http://schemas.openxmlformats.org/officeDocument/2006/relationships/hyperlink" Target="https://community.secop.gov.co/Public/Tendering/OpportunityDetail/Index?noticeUID=CO1.NTC.3886183&amp;isFromPublicArea=True&amp;isModal=False" TargetMode="External"/><Relationship Id="rId166" Type="http://schemas.openxmlformats.org/officeDocument/2006/relationships/hyperlink" Target="https://community.secop.gov.co/Public/Tendering/OpportunityDetail/Index?noticeUID=CO1.NTC.4079327&amp;isFromPublicArea=True&amp;isModal=False" TargetMode="External"/><Relationship Id="rId331" Type="http://schemas.openxmlformats.org/officeDocument/2006/relationships/hyperlink" Target="https://community.secop.gov.co/Public/Tendering/OpportunityDetail/Index?noticeUID=CO1.NTC.4658899&amp;isFromPublicArea=True&amp;isModal=False" TargetMode="External"/><Relationship Id="rId373" Type="http://schemas.openxmlformats.org/officeDocument/2006/relationships/hyperlink" Target="https://community.secop.gov.co/Public/Tendering/OpportunityDetail/Index?noticeUID=CO1.NTC.4786026&amp;isFromPublicArea=True&amp;isModal=False" TargetMode="External"/><Relationship Id="rId429" Type="http://schemas.openxmlformats.org/officeDocument/2006/relationships/hyperlink" Target="https://www.colombiacompra.gov.co/tienda-virtual-del-estado-colombiano/ordenes-compra/117310" TargetMode="External"/><Relationship Id="rId1" Type="http://schemas.openxmlformats.org/officeDocument/2006/relationships/hyperlink" Target="https://community.secop.gov.co/Public/Tendering/OpportunityDetail/Index?noticeUID=CO1.NTC.3704064&amp;isFromPublicArea=True&amp;isModal=False" TargetMode="External"/><Relationship Id="rId233" Type="http://schemas.openxmlformats.org/officeDocument/2006/relationships/hyperlink" Target="https://community.secop.gov.co/Public/Tendering/OpportunityDetail/Index?noticeUID=CO1.NTC.4105693&amp;isFromPublicArea=True&amp;isModal=False" TargetMode="External"/><Relationship Id="rId440" Type="http://schemas.openxmlformats.org/officeDocument/2006/relationships/hyperlink" Target="https://community.secop.gov.co/Public/Tendering/OpportunityDetail/Index?noticeUID=CO1.NTC.5127983&amp;isFromPublicArea=True&amp;isModal=False" TargetMode="External"/><Relationship Id="rId28" Type="http://schemas.openxmlformats.org/officeDocument/2006/relationships/hyperlink" Target="https://community.secop.gov.co/Public/Tendering/OpportunityDetail/Index?noticeUID=CO1.NTC.3778480&amp;isFromPublicArea=True&amp;isModal=False" TargetMode="External"/><Relationship Id="rId275" Type="http://schemas.openxmlformats.org/officeDocument/2006/relationships/hyperlink" Target="https://community.secop.gov.co/Public/Tendering/OpportunityDetail/Index?noticeUID=CO1.NTC.4349645&amp;isFromPublicArea=True&amp;isModal=False" TargetMode="External"/><Relationship Id="rId300" Type="http://schemas.openxmlformats.org/officeDocument/2006/relationships/hyperlink" Target="https://community.secop.gov.co/Public/Tendering/OpportunityDetail/Index?noticeUID=CO1.NTC.4565490&amp;isFromPublicArea=True&amp;isModal=False" TargetMode="External"/><Relationship Id="rId81" Type="http://schemas.openxmlformats.org/officeDocument/2006/relationships/hyperlink" Target="https://community.secop.gov.co/Public/Tendering/OpportunityDetail/Index?noticeUID=CO1.NTC.3895121&amp;isFromPublicArea=True&amp;isModal=False" TargetMode="External"/><Relationship Id="rId135" Type="http://schemas.openxmlformats.org/officeDocument/2006/relationships/hyperlink" Target="https://community.secop.gov.co/Public/Tendering/OpportunityDetail/Index?noticeUID=CO1.NTC.3997531&amp;isFromPublicArea=True&amp;isModal=False" TargetMode="External"/><Relationship Id="rId177" Type="http://schemas.openxmlformats.org/officeDocument/2006/relationships/hyperlink" Target="https://community.secop.gov.co/Public/Tendering/OpportunityDetail/Index?noticeUID=CO1.NTC.4110476&amp;isFromPublicArea=True&amp;isModal=False" TargetMode="External"/><Relationship Id="rId342" Type="http://schemas.openxmlformats.org/officeDocument/2006/relationships/hyperlink" Target="https://community.secop.gov.co/Public/Tendering/OpportunityDetail/Index?noticeUID=CO1.NTC.4668206&amp;isFromPublicArea=True&amp;isModal=False" TargetMode="External"/><Relationship Id="rId384" Type="http://schemas.openxmlformats.org/officeDocument/2006/relationships/hyperlink" Target="https://community.secop.gov.co/Public/Tendering/OpportunityDetail/Index?noticeUID=CO1.NTC.4782419&amp;isFromPublicArea=True&amp;isModal=False" TargetMode="External"/><Relationship Id="rId202" Type="http://schemas.openxmlformats.org/officeDocument/2006/relationships/hyperlink" Target="https://community.secop.gov.co/Public/Tendering/OpportunityDetail/Index?noticeUID=CO1.NTC.4151007&amp;isFromPublicArea=True&amp;isModal=False" TargetMode="External"/><Relationship Id="rId244" Type="http://schemas.openxmlformats.org/officeDocument/2006/relationships/hyperlink" Target="https://community.secop.gov.co/Public/Tendering/OpportunityDetail/Index?noticeUID=CO1.NTC.4351485&amp;isFromPublicArea=True&amp;isModal=False" TargetMode="External"/><Relationship Id="rId39" Type="http://schemas.openxmlformats.org/officeDocument/2006/relationships/hyperlink" Target="https://community.secop.gov.co/Public/Tendering/OpportunityDetail/Index?noticeUID=CO1.NTC.3801535&amp;isFromPublicArea=True&amp;isModal=False" TargetMode="External"/><Relationship Id="rId286" Type="http://schemas.openxmlformats.org/officeDocument/2006/relationships/hyperlink" Target="https://community.secop.gov.co/Public/Tendering/OpportunityDetail/Index?noticeUID=CO1.NTC.4591105&amp;isFromPublicArea=True&amp;isModal=False" TargetMode="External"/><Relationship Id="rId451" Type="http://schemas.openxmlformats.org/officeDocument/2006/relationships/hyperlink" Target="https://community.secop.gov.co/Public/Tendering/OpportunityDetail/Index?noticeUID=CO1.NTC.5190041&amp;isFromPublicArea=True&amp;isModal=False" TargetMode="External"/><Relationship Id="rId50" Type="http://schemas.openxmlformats.org/officeDocument/2006/relationships/hyperlink" Target="https://community.secop.gov.co/Public/Tendering/OpportunityDetail/Index?noticeUID=CO1.NTC.3834954&amp;isFromPublicArea=True&amp;isModal=False" TargetMode="External"/><Relationship Id="rId104" Type="http://schemas.openxmlformats.org/officeDocument/2006/relationships/hyperlink" Target="https://community.secop.gov.co/Public/Tendering/OpportunityDetail/Index?noticeUID=CO1.NTC.3975331&amp;isFromPublicArea=True&amp;isModal=False" TargetMode="External"/><Relationship Id="rId146" Type="http://schemas.openxmlformats.org/officeDocument/2006/relationships/hyperlink" Target="https://community.secop.gov.co/Public/Tendering/OpportunityDetail/Index?noticeUID=CO1.NTC.4027025&amp;isFromPublicArea=True&amp;isModal=False" TargetMode="External"/><Relationship Id="rId188" Type="http://schemas.openxmlformats.org/officeDocument/2006/relationships/hyperlink" Target="https://community.secop.gov.co/Public/Tendering/OpportunityDetail/Index?noticeUID=CO1.NTC.4115765&amp;isFromPublicArea=True&amp;isModal=False" TargetMode="External"/><Relationship Id="rId311" Type="http://schemas.openxmlformats.org/officeDocument/2006/relationships/hyperlink" Target="https://community.secop.gov.co/Public/Tendering/OpportunityDetail/Index?noticeUID=CO1.NTC.4643601&amp;isFromPublicArea=True&amp;isModal=False" TargetMode="External"/><Relationship Id="rId353" Type="http://schemas.openxmlformats.org/officeDocument/2006/relationships/hyperlink" Target="https://community.secop.gov.co/Public/Tendering/OpportunityDetail/Index?noticeUID=CO1.NTC.4671816&amp;isFromPublicArea=True&amp;isModal=False" TargetMode="External"/><Relationship Id="rId395" Type="http://schemas.openxmlformats.org/officeDocument/2006/relationships/hyperlink" Target="https://community.secop.gov.co/Public/Tendering/OpportunityDetail/Index?noticeUID=CO1.NTC.4863341&amp;isFromPublicArea=True&amp;isModal=False" TargetMode="External"/><Relationship Id="rId409" Type="http://schemas.openxmlformats.org/officeDocument/2006/relationships/hyperlink" Target="https://community.secop.gov.co/Public/Tendering/OpportunityDetail/Index?noticeUID=CO1.NTC.4940897&amp;isFromPublicArea=True&amp;isModal=False" TargetMode="External"/><Relationship Id="rId92" Type="http://schemas.openxmlformats.org/officeDocument/2006/relationships/hyperlink" Target="https://community.secop.gov.co/Public/Tendering/OpportunityDetail/Index?noticeUID=CO1.NTC.3906345&amp;isFromPublicArea=True&amp;isModal=False" TargetMode="External"/><Relationship Id="rId213" Type="http://schemas.openxmlformats.org/officeDocument/2006/relationships/hyperlink" Target="https://community.secop.gov.co/Public/Tendering/OpportunityDetail/Index?noticeUID=CO1.NTC.4125379&amp;isFromPublicArea=True&amp;isModal=False" TargetMode="External"/><Relationship Id="rId420" Type="http://schemas.openxmlformats.org/officeDocument/2006/relationships/hyperlink" Target="https://community.secop.gov.co/Public/Tendering/OpportunityDetail/Index?noticeUID=CO1.NTC.4999556&amp;isFromPublicArea=True&amp;isModal=False" TargetMode="External"/><Relationship Id="rId255" Type="http://schemas.openxmlformats.org/officeDocument/2006/relationships/hyperlink" Target="https://community.secop.gov.co/Public/Tendering/OpportunityDetail/Index?noticeUID=CO1.NTC.4384194&amp;isFromPublicArea=True&amp;isModal=False" TargetMode="External"/><Relationship Id="rId297" Type="http://schemas.openxmlformats.org/officeDocument/2006/relationships/hyperlink" Target="https://community.secop.gov.co/Public/Tendering/OpportunityDetail/Index?noticeUID=CO1.NTC.4537061&amp;isFromPublicArea=True&amp;isModal=False" TargetMode="External"/><Relationship Id="rId462" Type="http://schemas.openxmlformats.org/officeDocument/2006/relationships/hyperlink" Target="https://community.secop.gov.co/Public/Tendering/OpportunityDetail/Index?noticeUID=CO1.NTC.5252674&amp;isFromPublicArea=True&amp;isModal=False" TargetMode="External"/><Relationship Id="rId115" Type="http://schemas.openxmlformats.org/officeDocument/2006/relationships/hyperlink" Target="https://community.secop.gov.co/Public/Tendering/OpportunityDetail/Index?noticeUID=CO1.NTC.3904958&amp;isFromPublicArea=True&amp;isModal=False" TargetMode="External"/><Relationship Id="rId157" Type="http://schemas.openxmlformats.org/officeDocument/2006/relationships/hyperlink" Target="https://community.secop.gov.co/Public/Tendering/OpportunityDetail/Index?noticeUID=CO1.NTC.4073677&amp;isFromPublicArea=True&amp;isModal=False" TargetMode="External"/><Relationship Id="rId322" Type="http://schemas.openxmlformats.org/officeDocument/2006/relationships/hyperlink" Target="https://community.secop.gov.co/Public/Tendering/OpportunityDetail/Index?noticeUID=CO1.NTC.4577590&amp;isFromPublicArea=True&amp;isModal=False" TargetMode="External"/><Relationship Id="rId364" Type="http://schemas.openxmlformats.org/officeDocument/2006/relationships/hyperlink" Target="https://community.secop.gov.co/Public/Tendering/OpportunityDetail/Index?noticeUID=CO1.NTC.4704036&amp;isFromPublicArea=True&amp;isModal=False" TargetMode="External"/><Relationship Id="rId61" Type="http://schemas.openxmlformats.org/officeDocument/2006/relationships/hyperlink" Target="https://community.secop.gov.co/Public/Tendering/OpportunityDetail/Index?noticeUID=CO1.NTC.3846253&amp;isFromPublicArea=True&amp;isModal=False" TargetMode="External"/><Relationship Id="rId199" Type="http://schemas.openxmlformats.org/officeDocument/2006/relationships/hyperlink" Target="https://community.secop.gov.co/Public/Tendering/OpportunityDetail/Index?noticeUID=CO1.NTC.4143494&amp;isFromPublicArea=True&amp;isModal=False" TargetMode="External"/><Relationship Id="rId19" Type="http://schemas.openxmlformats.org/officeDocument/2006/relationships/hyperlink" Target="https://community.secop.gov.co/Public/Tendering/OpportunityDetail/Index?noticeUID=CO1.NTC.3760888&amp;isFromPublicArea=True&amp;isModal=False" TargetMode="External"/><Relationship Id="rId224" Type="http://schemas.openxmlformats.org/officeDocument/2006/relationships/hyperlink" Target="https://community.secop.gov.co/Public/Tendering/OpportunityDetail/Index?noticeUID=CO1.NTC.4180995&amp;isFromPublicArea=True&amp;isModal=False" TargetMode="External"/><Relationship Id="rId266" Type="http://schemas.openxmlformats.org/officeDocument/2006/relationships/hyperlink" Target="https://community.secop.gov.co/Public/Tendering/OpportunityDetail/Index?noticeUID=CO1.NTC.4419880&amp;isFromPublicArea=True&amp;isModal=False" TargetMode="External"/><Relationship Id="rId431" Type="http://schemas.openxmlformats.org/officeDocument/2006/relationships/hyperlink" Target="https://community.secop.gov.co/Public/Tendering/OpportunityDetail/Index?noticeUID=CO1.NTC.5062722&amp;isFromPublicArea=True&amp;isModal=False" TargetMode="External"/><Relationship Id="rId473" Type="http://schemas.openxmlformats.org/officeDocument/2006/relationships/hyperlink" Target="https://community.secop.gov.co/Public/Tendering/OpportunityDetail/Index?noticeUID=CO1.NTC.5082662&amp;isFromPublicArea=True&amp;isModal=False"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s://community.secop.gov.co/Public/Tendering/OpportunityDetail/Index?noticeUID=CO1.NTC.3710465&amp;isFromPublicArea=True&amp;isModal=False" TargetMode="External"/><Relationship Id="rId13" Type="http://schemas.openxmlformats.org/officeDocument/2006/relationships/hyperlink" Target="https://community.secop.gov.co/Public/Tendering/OpportunityDetail/Index?noticeUID=CO1.NTC.4653126&amp;isFromPublicArea=True&amp;isModal=False" TargetMode="External"/><Relationship Id="rId18" Type="http://schemas.openxmlformats.org/officeDocument/2006/relationships/hyperlink" Target="https://community.secop.gov.co/Public/Tendering/OpportunityDetail/Index?noticeUID=CO1.NTC.5355967&amp;isFromPublicArea=True&amp;isModal=False" TargetMode="External"/><Relationship Id="rId3" Type="http://schemas.openxmlformats.org/officeDocument/2006/relationships/hyperlink" Target="https://community.secop.gov.co/Public/Tendering/OpportunityDetail/Index?noticeUID=CO1.NTC.4379480&amp;isFromPublicArea=True&amp;isModal=False" TargetMode="External"/><Relationship Id="rId7" Type="http://schemas.openxmlformats.org/officeDocument/2006/relationships/hyperlink" Target="https://community.secop.gov.co/Public/Tendering/OpportunityDetail/Index?noticeUID=CO1.NTC.4420341&amp;isFromPublicArea=True&amp;isModal=False" TargetMode="External"/><Relationship Id="rId12" Type="http://schemas.openxmlformats.org/officeDocument/2006/relationships/hyperlink" Target="https://community.secop.gov.co/Public/Tendering/OpportunityDetail/Index?noticeUID=CO1.NTC.4644554&amp;isFromPublicArea=True&amp;isModal=False" TargetMode="External"/><Relationship Id="rId17" Type="http://schemas.openxmlformats.org/officeDocument/2006/relationships/hyperlink" Target="https://community.secop.gov.co/Public/Tendering/OpportunityDetail/Index?noticeUID=CO1.NTC.4863341&amp;isFromPublicArea=True&amp;isModal=False" TargetMode="External"/><Relationship Id="rId2" Type="http://schemas.openxmlformats.org/officeDocument/2006/relationships/hyperlink" Target="https://community.secop.gov.co/Public/Tendering/OpportunityDetail/Index?noticeUID=CO1.NTC.4325317&amp;isFromPublicArea=True&amp;isModal=False" TargetMode="External"/><Relationship Id="rId16" Type="http://schemas.openxmlformats.org/officeDocument/2006/relationships/hyperlink" Target="https://community.secop.gov.co/Public/Tendering/OpportunityDetail/Index?noticeUID=CO1.NTC.4780908&amp;isFromPublicArea=True&amp;isModal=False" TargetMode="External"/><Relationship Id="rId1" Type="http://schemas.openxmlformats.org/officeDocument/2006/relationships/hyperlink" Target="https://community.secop.gov.co/Public/Tendering/OpportunityDetail/Index?noticeUID=CO1.NTC.4070678&amp;isFromPublicArea=True&amp;isModal=False" TargetMode="External"/><Relationship Id="rId6" Type="http://schemas.openxmlformats.org/officeDocument/2006/relationships/hyperlink" Target="https://community.secop.gov.co/Public/Tendering/OpportunityDetail/Index?noticeUID=CO1.NTC.4404202&amp;isFromPublicArea=True&amp;isModal=False" TargetMode="External"/><Relationship Id="rId11" Type="http://schemas.openxmlformats.org/officeDocument/2006/relationships/hyperlink" Target="https://community.secop.gov.co/Public/Tendering/OpportunityDetail/Index?noticeUID=CO1.NTC.4591137&amp;isFromPublicArea=True&amp;isModal=False" TargetMode="External"/><Relationship Id="rId5" Type="http://schemas.openxmlformats.org/officeDocument/2006/relationships/hyperlink" Target="https://community.secop.gov.co/Public/Tendering/OpportunityDetail/Index?noticeUID=CO1.NTC.4402796&amp;isFromPublicArea=True&amp;isModal=False" TargetMode="External"/><Relationship Id="rId15" Type="http://schemas.openxmlformats.org/officeDocument/2006/relationships/hyperlink" Target="https://community.secop.gov.co/Public/Tendering/OpportunityDetail/Index?noticeUID=CO1.NTC.4663746&amp;isFromPublicArea=True&amp;isModal=False" TargetMode="External"/><Relationship Id="rId10" Type="http://schemas.openxmlformats.org/officeDocument/2006/relationships/hyperlink" Target="https://community.secop.gov.co/Public/Tendering/OpportunityDetail/Index?noticeUID=CO1.NTC.4565696&amp;isFromPublicArea=True&amp;isModal=False" TargetMode="External"/><Relationship Id="rId4" Type="http://schemas.openxmlformats.org/officeDocument/2006/relationships/hyperlink" Target="https://community.secop.gov.co/Public/Tendering/OpportunityDetail/Index?noticeUID=CO1.NTC.4401514&amp;isFromPublicArea=True&amp;isModal=False" TargetMode="External"/><Relationship Id="rId9" Type="http://schemas.openxmlformats.org/officeDocument/2006/relationships/hyperlink" Target="https://community.secop.gov.co/Public/Tendering/OpportunityDetail/Index?noticeUID=CO1.NTC.4565490&amp;isFromPublicArea=True&amp;isModal=False" TargetMode="External"/><Relationship Id="rId14" Type="http://schemas.openxmlformats.org/officeDocument/2006/relationships/hyperlink" Target="https://community.secop.gov.co/Public/Tendering/OpportunityDetail/Index?noticeUID=CO1.NTC.4666197&amp;isFromPublicArea=True&amp;isModal=Fals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482"/>
  <sheetViews>
    <sheetView tabSelected="1" topLeftCell="A5" zoomScale="80" zoomScaleNormal="80" workbookViewId="0">
      <pane xSplit="11" ySplit="8" topLeftCell="AC466" activePane="bottomRight" state="frozen"/>
      <selection activeCell="C5" sqref="C5"/>
      <selection pane="topRight" activeCell="L5" sqref="L5"/>
      <selection pane="bottomLeft" activeCell="C13" sqref="C13"/>
      <selection pane="bottomRight" activeCell="AC24" sqref="AC24"/>
    </sheetView>
  </sheetViews>
  <sheetFormatPr baseColWidth="10" defaultRowHeight="15" x14ac:dyDescent="0.25"/>
  <cols>
    <col min="1" max="1" width="12.42578125" style="70" customWidth="1"/>
    <col min="2" max="2" width="11.42578125" style="70" customWidth="1"/>
    <col min="3" max="3" width="7.42578125" style="70" customWidth="1"/>
    <col min="4" max="4" width="11.42578125" style="70"/>
    <col min="5" max="5" width="19" style="70" customWidth="1"/>
    <col min="6" max="6" width="22.5703125" style="70" customWidth="1"/>
    <col min="7" max="7" width="7.28515625" style="70" customWidth="1"/>
    <col min="8" max="8" width="30.7109375" style="70" customWidth="1"/>
    <col min="9" max="11" width="11.42578125" style="70" customWidth="1"/>
    <col min="12" max="15" width="11.42578125" style="70"/>
    <col min="16" max="20" width="11.42578125" style="70" customWidth="1"/>
    <col min="21" max="34" width="11.42578125" style="70"/>
    <col min="35" max="35" width="14.5703125" style="70" customWidth="1"/>
    <col min="36" max="36" width="15.85546875" style="70" customWidth="1"/>
    <col min="37" max="37" width="9.7109375" style="70" customWidth="1"/>
    <col min="38" max="38" width="8.28515625" style="70" customWidth="1"/>
    <col min="39" max="39" width="12.5703125" style="70" customWidth="1"/>
    <col min="40" max="40" width="15.140625" style="427" customWidth="1"/>
    <col min="41" max="16384" width="11.42578125" style="70"/>
  </cols>
  <sheetData>
    <row r="1" spans="1:42" s="114" customFormat="1" ht="13.5" hidden="1" thickBot="1" x14ac:dyDescent="0.25">
      <c r="A1" s="428" t="s">
        <v>0</v>
      </c>
      <c r="B1" s="429"/>
      <c r="C1" s="429"/>
      <c r="D1" s="429"/>
      <c r="E1" s="429"/>
      <c r="F1" s="429"/>
      <c r="G1" s="429"/>
      <c r="H1" s="429"/>
      <c r="I1" s="429"/>
      <c r="J1" s="429"/>
      <c r="K1" s="429"/>
      <c r="L1" s="429"/>
      <c r="M1" s="429"/>
      <c r="N1" s="429"/>
      <c r="O1" s="429"/>
      <c r="P1" s="429"/>
      <c r="Q1" s="429"/>
      <c r="R1" s="429"/>
      <c r="S1" s="429"/>
      <c r="T1" s="429"/>
      <c r="U1" s="429"/>
      <c r="V1" s="429"/>
      <c r="W1" s="429"/>
      <c r="X1" s="429"/>
      <c r="Y1" s="429"/>
      <c r="Z1" s="429"/>
      <c r="AA1" s="429"/>
      <c r="AB1" s="429"/>
      <c r="AC1" s="429"/>
      <c r="AD1" s="429"/>
      <c r="AE1" s="429"/>
      <c r="AF1" s="429"/>
      <c r="AG1" s="429"/>
      <c r="AH1" s="429"/>
      <c r="AI1" s="429"/>
      <c r="AJ1" s="430"/>
      <c r="AK1" s="109" t="s">
        <v>1</v>
      </c>
      <c r="AL1" s="110"/>
      <c r="AM1" s="111" t="s">
        <v>2</v>
      </c>
      <c r="AN1" s="407"/>
      <c r="AO1" s="112"/>
      <c r="AP1" s="113"/>
    </row>
    <row r="2" spans="1:42" s="114" customFormat="1" ht="13.5" hidden="1" thickBot="1" x14ac:dyDescent="0.25">
      <c r="A2" s="434"/>
      <c r="B2" s="435"/>
      <c r="C2" s="435"/>
      <c r="D2" s="435"/>
      <c r="E2" s="435"/>
      <c r="F2" s="435"/>
      <c r="G2" s="435"/>
      <c r="H2" s="435"/>
      <c r="I2" s="435"/>
      <c r="J2" s="435"/>
      <c r="K2" s="435"/>
      <c r="L2" s="435"/>
      <c r="M2" s="435"/>
      <c r="N2" s="435"/>
      <c r="O2" s="435"/>
      <c r="P2" s="435"/>
      <c r="Q2" s="435"/>
      <c r="R2" s="435"/>
      <c r="S2" s="435"/>
      <c r="T2" s="435"/>
      <c r="U2" s="435"/>
      <c r="V2" s="435"/>
      <c r="W2" s="435"/>
      <c r="X2" s="435"/>
      <c r="Y2" s="435"/>
      <c r="Z2" s="435"/>
      <c r="AA2" s="435"/>
      <c r="AB2" s="435"/>
      <c r="AC2" s="435"/>
      <c r="AD2" s="435"/>
      <c r="AE2" s="435"/>
      <c r="AF2" s="435"/>
      <c r="AG2" s="435"/>
      <c r="AH2" s="435"/>
      <c r="AI2" s="435"/>
      <c r="AJ2" s="436"/>
      <c r="AK2" s="440" t="s">
        <v>3</v>
      </c>
      <c r="AL2" s="441"/>
      <c r="AM2" s="115">
        <v>4</v>
      </c>
      <c r="AN2" s="407"/>
      <c r="AO2" s="112"/>
      <c r="AP2" s="113"/>
    </row>
    <row r="3" spans="1:42" s="114" customFormat="1" ht="12.75" hidden="1" customHeight="1" thickBot="1" x14ac:dyDescent="0.25">
      <c r="A3" s="437"/>
      <c r="B3" s="438"/>
      <c r="C3" s="438"/>
      <c r="D3" s="438"/>
      <c r="E3" s="438"/>
      <c r="F3" s="438"/>
      <c r="G3" s="438"/>
      <c r="H3" s="438"/>
      <c r="I3" s="438"/>
      <c r="J3" s="438"/>
      <c r="K3" s="438"/>
      <c r="L3" s="438"/>
      <c r="M3" s="438"/>
      <c r="N3" s="438"/>
      <c r="O3" s="438"/>
      <c r="P3" s="438"/>
      <c r="Q3" s="438"/>
      <c r="R3" s="438"/>
      <c r="S3" s="438"/>
      <c r="T3" s="438"/>
      <c r="U3" s="438"/>
      <c r="V3" s="438"/>
      <c r="W3" s="438"/>
      <c r="X3" s="438"/>
      <c r="Y3" s="438"/>
      <c r="Z3" s="438"/>
      <c r="AA3" s="438"/>
      <c r="AB3" s="438"/>
      <c r="AC3" s="438"/>
      <c r="AD3" s="438"/>
      <c r="AE3" s="438"/>
      <c r="AF3" s="438"/>
      <c r="AG3" s="438"/>
      <c r="AH3" s="438"/>
      <c r="AI3" s="438"/>
      <c r="AJ3" s="439"/>
      <c r="AK3" s="442" t="s">
        <v>4</v>
      </c>
      <c r="AL3" s="443"/>
      <c r="AM3" s="116">
        <v>43497</v>
      </c>
      <c r="AN3" s="408"/>
      <c r="AO3" s="117"/>
      <c r="AP3" s="113"/>
    </row>
    <row r="4" spans="1:42" s="114" customFormat="1" ht="17.25" hidden="1" customHeight="1" thickBot="1" x14ac:dyDescent="0.25">
      <c r="A4" s="428" t="s">
        <v>5</v>
      </c>
      <c r="B4" s="430"/>
      <c r="C4" s="428" t="s">
        <v>6</v>
      </c>
      <c r="D4" s="429"/>
      <c r="E4" s="429"/>
      <c r="F4" s="429"/>
      <c r="G4" s="430"/>
      <c r="H4" s="428" t="s">
        <v>7</v>
      </c>
      <c r="I4" s="429"/>
      <c r="J4" s="429"/>
      <c r="K4" s="430"/>
      <c r="L4" s="444" t="s">
        <v>8</v>
      </c>
      <c r="M4" s="429"/>
      <c r="N4" s="429"/>
      <c r="O4" s="430"/>
      <c r="P4" s="445" t="s">
        <v>9</v>
      </c>
      <c r="Q4" s="429"/>
      <c r="R4" s="430"/>
      <c r="S4" s="446" t="s">
        <v>10</v>
      </c>
      <c r="T4" s="430"/>
      <c r="U4" s="445" t="s">
        <v>11</v>
      </c>
      <c r="V4" s="430"/>
      <c r="W4" s="428" t="s">
        <v>12</v>
      </c>
      <c r="X4" s="429"/>
      <c r="Y4" s="430"/>
      <c r="Z4" s="431" t="s">
        <v>13</v>
      </c>
      <c r="AA4" s="432"/>
      <c r="AB4" s="432"/>
      <c r="AC4" s="432"/>
      <c r="AD4" s="432"/>
      <c r="AE4" s="432"/>
      <c r="AF4" s="432"/>
      <c r="AG4" s="432"/>
      <c r="AH4" s="432"/>
      <c r="AI4" s="432"/>
      <c r="AJ4" s="432"/>
      <c r="AK4" s="432"/>
      <c r="AL4" s="432"/>
      <c r="AM4" s="433"/>
      <c r="AN4" s="409"/>
      <c r="AO4" s="118"/>
      <c r="AP4" s="119"/>
    </row>
    <row r="5" spans="1:42" s="139" customFormat="1" ht="69" customHeight="1" x14ac:dyDescent="0.2">
      <c r="A5" s="120" t="s">
        <v>14</v>
      </c>
      <c r="B5" s="121" t="s">
        <v>15</v>
      </c>
      <c r="C5" s="121" t="s">
        <v>16</v>
      </c>
      <c r="D5" s="122" t="s">
        <v>17</v>
      </c>
      <c r="E5" s="123" t="s">
        <v>18</v>
      </c>
      <c r="F5" s="124" t="s">
        <v>19</v>
      </c>
      <c r="G5" s="125" t="s">
        <v>20</v>
      </c>
      <c r="H5" s="120" t="s">
        <v>21</v>
      </c>
      <c r="I5" s="123" t="s">
        <v>22</v>
      </c>
      <c r="J5" s="123" t="s">
        <v>23</v>
      </c>
      <c r="K5" s="121" t="s">
        <v>24</v>
      </c>
      <c r="L5" s="126" t="s">
        <v>25</v>
      </c>
      <c r="M5" s="126" t="s">
        <v>26</v>
      </c>
      <c r="N5" s="127" t="s">
        <v>27</v>
      </c>
      <c r="O5" s="128" t="s">
        <v>28</v>
      </c>
      <c r="P5" s="129" t="s">
        <v>29</v>
      </c>
      <c r="Q5" s="130" t="s">
        <v>30</v>
      </c>
      <c r="R5" s="131" t="s">
        <v>4</v>
      </c>
      <c r="S5" s="132" t="s">
        <v>31</v>
      </c>
      <c r="T5" s="133" t="s">
        <v>4</v>
      </c>
      <c r="U5" s="134" t="s">
        <v>32</v>
      </c>
      <c r="V5" s="134" t="s">
        <v>33</v>
      </c>
      <c r="W5" s="120" t="s">
        <v>34</v>
      </c>
      <c r="X5" s="123" t="s">
        <v>35</v>
      </c>
      <c r="Y5" s="131" t="s">
        <v>36</v>
      </c>
      <c r="Z5" s="135" t="s">
        <v>37</v>
      </c>
      <c r="AA5" s="123" t="s">
        <v>38</v>
      </c>
      <c r="AB5" s="123" t="s">
        <v>39</v>
      </c>
      <c r="AC5" s="123" t="s">
        <v>40</v>
      </c>
      <c r="AD5" s="123" t="s">
        <v>41</v>
      </c>
      <c r="AE5" s="123" t="s">
        <v>42</v>
      </c>
      <c r="AF5" s="123" t="s">
        <v>43</v>
      </c>
      <c r="AG5" s="122" t="s">
        <v>44</v>
      </c>
      <c r="AH5" s="122" t="s">
        <v>45</v>
      </c>
      <c r="AI5" s="136" t="s">
        <v>46</v>
      </c>
      <c r="AJ5" s="136" t="s">
        <v>47</v>
      </c>
      <c r="AK5" s="123" t="s">
        <v>48</v>
      </c>
      <c r="AL5" s="121" t="s">
        <v>49</v>
      </c>
      <c r="AM5" s="137" t="s">
        <v>50</v>
      </c>
      <c r="AN5" s="138" t="s">
        <v>51</v>
      </c>
      <c r="AO5" s="138" t="s">
        <v>52</v>
      </c>
      <c r="AP5" s="138" t="s">
        <v>53</v>
      </c>
    </row>
    <row r="6" spans="1:42" s="471" customFormat="1" x14ac:dyDescent="0.25">
      <c r="A6" s="456" t="s">
        <v>54</v>
      </c>
      <c r="B6" s="457" t="s">
        <v>55</v>
      </c>
      <c r="C6" s="458" t="s">
        <v>56</v>
      </c>
      <c r="D6" s="459">
        <v>45263</v>
      </c>
      <c r="E6" s="460" t="s">
        <v>57</v>
      </c>
      <c r="F6" s="461" t="s">
        <v>58</v>
      </c>
      <c r="G6" s="462" t="s">
        <v>59</v>
      </c>
      <c r="H6" s="460" t="s">
        <v>60</v>
      </c>
      <c r="I6" s="463">
        <v>813003493</v>
      </c>
      <c r="J6" s="460" t="s">
        <v>61</v>
      </c>
      <c r="K6" s="460" t="s">
        <v>62</v>
      </c>
      <c r="L6" s="464">
        <v>182212800</v>
      </c>
      <c r="M6" s="460">
        <v>0</v>
      </c>
      <c r="N6" s="460">
        <v>0</v>
      </c>
      <c r="O6" s="464">
        <v>182212800</v>
      </c>
      <c r="P6" s="460">
        <v>2023000001</v>
      </c>
      <c r="Q6" s="457" t="s">
        <v>63</v>
      </c>
      <c r="R6" s="465">
        <v>44929</v>
      </c>
      <c r="S6" s="460">
        <v>2023000001</v>
      </c>
      <c r="T6" s="465">
        <v>44929</v>
      </c>
      <c r="U6" s="466">
        <v>44929</v>
      </c>
      <c r="V6" s="465">
        <v>44929</v>
      </c>
      <c r="W6" s="460" t="s">
        <v>64</v>
      </c>
      <c r="X6" s="460" t="s">
        <v>65</v>
      </c>
      <c r="Y6" s="466">
        <v>44929</v>
      </c>
      <c r="Z6" s="459">
        <v>44927</v>
      </c>
      <c r="AA6" s="460"/>
      <c r="AB6" s="460"/>
      <c r="AC6" s="460"/>
      <c r="AD6" s="460"/>
      <c r="AE6" s="460"/>
      <c r="AF6" s="460"/>
      <c r="AG6" s="459" t="s">
        <v>66</v>
      </c>
      <c r="AH6" s="465">
        <v>45317</v>
      </c>
      <c r="AI6" s="467">
        <f>O6/12*12</f>
        <v>182212800</v>
      </c>
      <c r="AJ6" s="467">
        <v>0</v>
      </c>
      <c r="AK6" s="468">
        <v>100</v>
      </c>
      <c r="AL6" s="468">
        <v>100</v>
      </c>
      <c r="AM6" s="460"/>
      <c r="AN6" s="469" t="s">
        <v>77</v>
      </c>
      <c r="AO6" s="460" t="s">
        <v>78</v>
      </c>
      <c r="AP6" s="470" t="s">
        <v>69</v>
      </c>
    </row>
    <row r="7" spans="1:42" s="471" customFormat="1" x14ac:dyDescent="0.25">
      <c r="A7" s="460" t="s">
        <v>54</v>
      </c>
      <c r="B7" s="457" t="s">
        <v>70</v>
      </c>
      <c r="C7" s="458" t="s">
        <v>71</v>
      </c>
      <c r="D7" s="459">
        <v>44930</v>
      </c>
      <c r="E7" s="460" t="s">
        <v>57</v>
      </c>
      <c r="F7" s="461" t="s">
        <v>72</v>
      </c>
      <c r="G7" s="462" t="s">
        <v>73</v>
      </c>
      <c r="H7" s="460" t="s">
        <v>74</v>
      </c>
      <c r="I7" s="463">
        <v>12099496</v>
      </c>
      <c r="J7" s="460" t="s">
        <v>75</v>
      </c>
      <c r="K7" s="460" t="s">
        <v>76</v>
      </c>
      <c r="L7" s="464">
        <v>69600000</v>
      </c>
      <c r="M7" s="460">
        <v>0</v>
      </c>
      <c r="N7" s="460">
        <v>0</v>
      </c>
      <c r="O7" s="464">
        <f>L7+M7+N7</f>
        <v>69600000</v>
      </c>
      <c r="P7" s="460">
        <v>2023000002</v>
      </c>
      <c r="Q7" s="457" t="s">
        <v>63</v>
      </c>
      <c r="R7" s="465">
        <v>44929</v>
      </c>
      <c r="S7" s="460">
        <v>2023000002</v>
      </c>
      <c r="T7" s="465">
        <v>44930</v>
      </c>
      <c r="U7" s="466">
        <v>44931</v>
      </c>
      <c r="V7" s="465">
        <v>44936</v>
      </c>
      <c r="W7" s="460" t="s">
        <v>64</v>
      </c>
      <c r="X7" s="460" t="s">
        <v>65</v>
      </c>
      <c r="Y7" s="466">
        <v>44936</v>
      </c>
      <c r="Z7" s="459">
        <v>44932</v>
      </c>
      <c r="AA7" s="460"/>
      <c r="AB7" s="460"/>
      <c r="AC7" s="460"/>
      <c r="AD7" s="460"/>
      <c r="AE7" s="460"/>
      <c r="AF7" s="460"/>
      <c r="AG7" s="459" t="s">
        <v>66</v>
      </c>
      <c r="AH7" s="465">
        <v>45317</v>
      </c>
      <c r="AI7" s="467">
        <v>68826667</v>
      </c>
      <c r="AJ7" s="467">
        <v>0</v>
      </c>
      <c r="AK7" s="468">
        <v>100</v>
      </c>
      <c r="AL7" s="468">
        <v>99.91</v>
      </c>
      <c r="AM7" s="460"/>
      <c r="AN7" s="469" t="s">
        <v>77</v>
      </c>
      <c r="AO7" s="460" t="s">
        <v>78</v>
      </c>
      <c r="AP7" s="470" t="s">
        <v>79</v>
      </c>
    </row>
    <row r="8" spans="1:42" s="471" customFormat="1" x14ac:dyDescent="0.25">
      <c r="A8" s="460" t="s">
        <v>54</v>
      </c>
      <c r="B8" s="457" t="s">
        <v>80</v>
      </c>
      <c r="C8" s="458" t="s">
        <v>81</v>
      </c>
      <c r="D8" s="459">
        <v>44930</v>
      </c>
      <c r="E8" s="460" t="s">
        <v>82</v>
      </c>
      <c r="F8" s="461" t="s">
        <v>83</v>
      </c>
      <c r="G8" s="462" t="s">
        <v>73</v>
      </c>
      <c r="H8" s="460" t="s">
        <v>84</v>
      </c>
      <c r="I8" s="463">
        <v>36175443</v>
      </c>
      <c r="J8" s="460" t="s">
        <v>85</v>
      </c>
      <c r="K8" s="460" t="s">
        <v>76</v>
      </c>
      <c r="L8" s="464">
        <v>27840000</v>
      </c>
      <c r="M8" s="460">
        <v>0</v>
      </c>
      <c r="N8" s="460">
        <v>0</v>
      </c>
      <c r="O8" s="464">
        <v>27840000</v>
      </c>
      <c r="P8" s="460">
        <v>2023000003</v>
      </c>
      <c r="Q8" s="457" t="s">
        <v>86</v>
      </c>
      <c r="R8" s="465">
        <v>44929</v>
      </c>
      <c r="S8" s="460">
        <v>2023000003</v>
      </c>
      <c r="T8" s="465">
        <v>44930</v>
      </c>
      <c r="U8" s="465" t="s">
        <v>87</v>
      </c>
      <c r="V8" s="465" t="s">
        <v>87</v>
      </c>
      <c r="W8" s="460" t="s">
        <v>64</v>
      </c>
      <c r="X8" s="460" t="s">
        <v>65</v>
      </c>
      <c r="Y8" s="466">
        <v>44936</v>
      </c>
      <c r="Z8" s="472" t="s">
        <v>88</v>
      </c>
      <c r="AA8" s="473"/>
      <c r="AB8" s="473"/>
      <c r="AC8" s="473"/>
      <c r="AD8" s="473"/>
      <c r="AE8" s="473"/>
      <c r="AF8" s="473"/>
      <c r="AG8" s="472" t="s">
        <v>66</v>
      </c>
      <c r="AH8" s="474">
        <v>45351</v>
      </c>
      <c r="AI8" s="475">
        <v>27530667</v>
      </c>
      <c r="AJ8" s="476">
        <v>0</v>
      </c>
      <c r="AK8" s="477">
        <v>100</v>
      </c>
      <c r="AL8" s="477">
        <v>100</v>
      </c>
      <c r="AM8" s="478"/>
      <c r="AN8" s="479" t="s">
        <v>77</v>
      </c>
      <c r="AO8" s="460" t="s">
        <v>68</v>
      </c>
      <c r="AP8" s="470" t="s">
        <v>89</v>
      </c>
    </row>
    <row r="9" spans="1:42" s="471" customFormat="1" x14ac:dyDescent="0.25">
      <c r="A9" s="460" t="s">
        <v>54</v>
      </c>
      <c r="B9" s="457" t="s">
        <v>90</v>
      </c>
      <c r="C9" s="458" t="s">
        <v>91</v>
      </c>
      <c r="D9" s="459">
        <v>44930</v>
      </c>
      <c r="E9" s="460" t="s">
        <v>57</v>
      </c>
      <c r="F9" s="461" t="s">
        <v>92</v>
      </c>
      <c r="G9" s="462" t="s">
        <v>93</v>
      </c>
      <c r="H9" s="460" t="s">
        <v>94</v>
      </c>
      <c r="I9" s="463">
        <v>55189215</v>
      </c>
      <c r="J9" s="460" t="s">
        <v>95</v>
      </c>
      <c r="K9" s="460" t="s">
        <v>76</v>
      </c>
      <c r="L9" s="464">
        <v>46386667</v>
      </c>
      <c r="M9" s="460">
        <v>0</v>
      </c>
      <c r="N9" s="460">
        <v>0</v>
      </c>
      <c r="O9" s="464">
        <v>46386667</v>
      </c>
      <c r="P9" s="460">
        <v>2023000005</v>
      </c>
      <c r="Q9" s="457" t="s">
        <v>63</v>
      </c>
      <c r="R9" s="465">
        <v>44930</v>
      </c>
      <c r="S9" s="460">
        <v>2023000005</v>
      </c>
      <c r="T9" s="465">
        <v>44931</v>
      </c>
      <c r="U9" s="465" t="s">
        <v>87</v>
      </c>
      <c r="V9" s="465" t="s">
        <v>87</v>
      </c>
      <c r="W9" s="460" t="s">
        <v>96</v>
      </c>
      <c r="X9" s="460" t="s">
        <v>97</v>
      </c>
      <c r="Y9" s="466">
        <v>44930</v>
      </c>
      <c r="Z9" s="480">
        <v>44931</v>
      </c>
      <c r="AA9" s="481"/>
      <c r="AB9" s="481"/>
      <c r="AC9" s="481"/>
      <c r="AD9" s="481"/>
      <c r="AE9" s="481"/>
      <c r="AF9" s="481"/>
      <c r="AG9" s="482">
        <v>45289</v>
      </c>
      <c r="AH9" s="465">
        <v>45289</v>
      </c>
      <c r="AI9" s="467">
        <f>3920000*11+3266667</f>
        <v>46386667</v>
      </c>
      <c r="AJ9" s="467">
        <v>0</v>
      </c>
      <c r="AK9" s="483">
        <v>100</v>
      </c>
      <c r="AL9" s="483">
        <v>100</v>
      </c>
      <c r="AM9" s="460"/>
      <c r="AN9" s="469" t="s">
        <v>77</v>
      </c>
      <c r="AO9" s="460" t="s">
        <v>68</v>
      </c>
      <c r="AP9" s="470" t="s">
        <v>98</v>
      </c>
    </row>
    <row r="10" spans="1:42" s="471" customFormat="1" x14ac:dyDescent="0.25">
      <c r="A10" s="464" t="s">
        <v>54</v>
      </c>
      <c r="B10" s="456" t="s">
        <v>99</v>
      </c>
      <c r="C10" s="458" t="s">
        <v>100</v>
      </c>
      <c r="D10" s="459">
        <v>44930</v>
      </c>
      <c r="E10" s="464" t="s">
        <v>57</v>
      </c>
      <c r="F10" s="464" t="s">
        <v>101</v>
      </c>
      <c r="G10" s="484" t="s">
        <v>93</v>
      </c>
      <c r="H10" s="464" t="s">
        <v>102</v>
      </c>
      <c r="I10" s="485">
        <v>1075243642</v>
      </c>
      <c r="J10" s="464" t="s">
        <v>103</v>
      </c>
      <c r="K10" s="464" t="s">
        <v>76</v>
      </c>
      <c r="L10" s="464">
        <v>66266667</v>
      </c>
      <c r="M10" s="464">
        <v>0</v>
      </c>
      <c r="N10" s="464">
        <v>0</v>
      </c>
      <c r="O10" s="464">
        <v>66266667</v>
      </c>
      <c r="P10" s="464">
        <v>2023000007</v>
      </c>
      <c r="Q10" s="456" t="s">
        <v>63</v>
      </c>
      <c r="R10" s="486">
        <v>44930</v>
      </c>
      <c r="S10" s="464">
        <v>2023000004</v>
      </c>
      <c r="T10" s="486">
        <v>44930</v>
      </c>
      <c r="U10" s="486" t="s">
        <v>87</v>
      </c>
      <c r="V10" s="486" t="s">
        <v>87</v>
      </c>
      <c r="W10" s="464" t="s">
        <v>96</v>
      </c>
      <c r="X10" s="464" t="s">
        <v>104</v>
      </c>
      <c r="Y10" s="487">
        <v>44930</v>
      </c>
      <c r="Z10" s="480">
        <v>44931</v>
      </c>
      <c r="AA10" s="488"/>
      <c r="AB10" s="488"/>
      <c r="AC10" s="488"/>
      <c r="AD10" s="488"/>
      <c r="AE10" s="488"/>
      <c r="AF10" s="488"/>
      <c r="AG10" s="480">
        <v>45289</v>
      </c>
      <c r="AH10" s="489">
        <v>45296</v>
      </c>
      <c r="AI10" s="490">
        <f>5600000*11+4666667</f>
        <v>66266667</v>
      </c>
      <c r="AJ10" s="491">
        <v>0</v>
      </c>
      <c r="AK10" s="492">
        <v>100</v>
      </c>
      <c r="AL10" s="492">
        <v>100</v>
      </c>
      <c r="AM10" s="493"/>
      <c r="AN10" s="494" t="s">
        <v>77</v>
      </c>
      <c r="AO10" s="464" t="s">
        <v>68</v>
      </c>
      <c r="AP10" s="495" t="s">
        <v>105</v>
      </c>
    </row>
    <row r="11" spans="1:42" s="471" customFormat="1" x14ac:dyDescent="0.25">
      <c r="A11" s="460" t="s">
        <v>54</v>
      </c>
      <c r="B11" s="457" t="s">
        <v>106</v>
      </c>
      <c r="C11" s="458" t="s">
        <v>107</v>
      </c>
      <c r="D11" s="459">
        <v>44931</v>
      </c>
      <c r="E11" s="460" t="s">
        <v>57</v>
      </c>
      <c r="F11" s="461" t="s">
        <v>108</v>
      </c>
      <c r="G11" s="462" t="s">
        <v>109</v>
      </c>
      <c r="H11" s="460" t="s">
        <v>110</v>
      </c>
      <c r="I11" s="463">
        <v>1075599302</v>
      </c>
      <c r="J11" s="460" t="s">
        <v>111</v>
      </c>
      <c r="K11" s="460" t="s">
        <v>76</v>
      </c>
      <c r="L11" s="464">
        <v>66266667</v>
      </c>
      <c r="M11" s="460">
        <v>0</v>
      </c>
      <c r="N11" s="460">
        <v>0</v>
      </c>
      <c r="O11" s="464">
        <v>66266667</v>
      </c>
      <c r="P11" s="460">
        <v>2023000006</v>
      </c>
      <c r="Q11" s="457" t="s">
        <v>63</v>
      </c>
      <c r="R11" s="465">
        <v>44930</v>
      </c>
      <c r="S11" s="460">
        <v>2023000006</v>
      </c>
      <c r="T11" s="465">
        <v>44931</v>
      </c>
      <c r="U11" s="465" t="s">
        <v>87</v>
      </c>
      <c r="V11" s="465" t="s">
        <v>87</v>
      </c>
      <c r="W11" s="460" t="s">
        <v>96</v>
      </c>
      <c r="X11" s="460" t="s">
        <v>104</v>
      </c>
      <c r="Y11" s="466">
        <v>44931</v>
      </c>
      <c r="Z11" s="480">
        <v>44932</v>
      </c>
      <c r="AA11" s="481"/>
      <c r="AB11" s="481"/>
      <c r="AC11" s="481"/>
      <c r="AD11" s="481"/>
      <c r="AE11" s="481"/>
      <c r="AF11" s="481"/>
      <c r="AG11" s="480">
        <v>45290</v>
      </c>
      <c r="AH11" s="496">
        <v>45295</v>
      </c>
      <c r="AI11" s="497">
        <f>5600000*11+4666667</f>
        <v>66266667</v>
      </c>
      <c r="AJ11" s="498">
        <v>0</v>
      </c>
      <c r="AK11" s="499">
        <v>100</v>
      </c>
      <c r="AL11" s="499">
        <v>100</v>
      </c>
      <c r="AM11" s="500"/>
      <c r="AN11" s="501" t="s">
        <v>77</v>
      </c>
      <c r="AO11" s="464" t="s">
        <v>68</v>
      </c>
      <c r="AP11" s="470" t="s">
        <v>112</v>
      </c>
    </row>
    <row r="12" spans="1:42" s="471" customFormat="1" x14ac:dyDescent="0.25">
      <c r="A12" s="460" t="s">
        <v>54</v>
      </c>
      <c r="B12" s="457" t="s">
        <v>113</v>
      </c>
      <c r="C12" s="458" t="s">
        <v>114</v>
      </c>
      <c r="D12" s="459">
        <v>44931</v>
      </c>
      <c r="E12" s="460" t="s">
        <v>82</v>
      </c>
      <c r="F12" s="461" t="s">
        <v>115</v>
      </c>
      <c r="G12" s="462" t="s">
        <v>93</v>
      </c>
      <c r="H12" s="460" t="s">
        <v>116</v>
      </c>
      <c r="I12" s="463">
        <v>1007900873</v>
      </c>
      <c r="J12" s="460" t="s">
        <v>117</v>
      </c>
      <c r="K12" s="460" t="s">
        <v>76</v>
      </c>
      <c r="L12" s="464">
        <v>26506667</v>
      </c>
      <c r="M12" s="460">
        <v>0</v>
      </c>
      <c r="N12" s="460">
        <v>0</v>
      </c>
      <c r="O12" s="464">
        <v>26506667</v>
      </c>
      <c r="P12" s="460">
        <v>2023000008</v>
      </c>
      <c r="Q12" s="457" t="s">
        <v>63</v>
      </c>
      <c r="R12" s="465">
        <v>44930</v>
      </c>
      <c r="S12" s="460">
        <v>2023000009</v>
      </c>
      <c r="T12" s="465">
        <v>44931</v>
      </c>
      <c r="U12" s="465" t="s">
        <v>87</v>
      </c>
      <c r="V12" s="465" t="s">
        <v>87</v>
      </c>
      <c r="W12" s="460" t="s">
        <v>96</v>
      </c>
      <c r="X12" s="460" t="s">
        <v>97</v>
      </c>
      <c r="Y12" s="466">
        <v>44931</v>
      </c>
      <c r="Z12" s="480">
        <v>44932</v>
      </c>
      <c r="AA12" s="481"/>
      <c r="AB12" s="481"/>
      <c r="AC12" s="481"/>
      <c r="AD12" s="481"/>
      <c r="AE12" s="481"/>
      <c r="AF12" s="481"/>
      <c r="AG12" s="482">
        <v>45290</v>
      </c>
      <c r="AH12" s="465">
        <v>45290</v>
      </c>
      <c r="AI12" s="467">
        <f>2240000*11+1866667</f>
        <v>26506667</v>
      </c>
      <c r="AJ12" s="467">
        <v>0</v>
      </c>
      <c r="AK12" s="483">
        <v>100</v>
      </c>
      <c r="AL12" s="483">
        <v>100</v>
      </c>
      <c r="AM12" s="460"/>
      <c r="AN12" s="469" t="s">
        <v>77</v>
      </c>
      <c r="AO12" s="460" t="s">
        <v>68</v>
      </c>
      <c r="AP12" s="470" t="s">
        <v>118</v>
      </c>
    </row>
    <row r="13" spans="1:42" s="471" customFormat="1" x14ac:dyDescent="0.25">
      <c r="A13" s="460" t="s">
        <v>54</v>
      </c>
      <c r="B13" s="457" t="s">
        <v>119</v>
      </c>
      <c r="C13" s="458" t="s">
        <v>120</v>
      </c>
      <c r="D13" s="459">
        <v>44931</v>
      </c>
      <c r="E13" s="460" t="s">
        <v>82</v>
      </c>
      <c r="F13" s="461" t="s">
        <v>121</v>
      </c>
      <c r="G13" s="462" t="s">
        <v>93</v>
      </c>
      <c r="H13" s="460" t="s">
        <v>122</v>
      </c>
      <c r="I13" s="463">
        <v>49692604</v>
      </c>
      <c r="J13" s="460" t="s">
        <v>117</v>
      </c>
      <c r="K13" s="460" t="s">
        <v>76</v>
      </c>
      <c r="L13" s="464">
        <v>33133333</v>
      </c>
      <c r="M13" s="460">
        <v>0</v>
      </c>
      <c r="N13" s="460">
        <v>0</v>
      </c>
      <c r="O13" s="464">
        <v>33133333</v>
      </c>
      <c r="P13" s="460">
        <v>2023000009</v>
      </c>
      <c r="Q13" s="457" t="s">
        <v>63</v>
      </c>
      <c r="R13" s="465">
        <v>44931</v>
      </c>
      <c r="S13" s="460">
        <v>2023000008</v>
      </c>
      <c r="T13" s="465">
        <v>44931</v>
      </c>
      <c r="U13" s="465" t="s">
        <v>87</v>
      </c>
      <c r="V13" s="465" t="s">
        <v>87</v>
      </c>
      <c r="W13" s="460" t="s">
        <v>96</v>
      </c>
      <c r="X13" s="460" t="s">
        <v>97</v>
      </c>
      <c r="Y13" s="466">
        <v>44931</v>
      </c>
      <c r="Z13" s="480">
        <v>44932</v>
      </c>
      <c r="AA13" s="481"/>
      <c r="AB13" s="481"/>
      <c r="AC13" s="481"/>
      <c r="AD13" s="481"/>
      <c r="AE13" s="481"/>
      <c r="AF13" s="481"/>
      <c r="AG13" s="482">
        <v>45290</v>
      </c>
      <c r="AH13" s="465">
        <v>45291</v>
      </c>
      <c r="AI13" s="467">
        <f>2800000*11+2333333</f>
        <v>33133333</v>
      </c>
      <c r="AJ13" s="467">
        <v>0</v>
      </c>
      <c r="AK13" s="483">
        <v>100</v>
      </c>
      <c r="AL13" s="483">
        <v>100</v>
      </c>
      <c r="AM13" s="460"/>
      <c r="AN13" s="469" t="s">
        <v>77</v>
      </c>
      <c r="AO13" s="460" t="s">
        <v>68</v>
      </c>
      <c r="AP13" s="470" t="s">
        <v>123</v>
      </c>
    </row>
    <row r="14" spans="1:42" s="471" customFormat="1" x14ac:dyDescent="0.25">
      <c r="A14" s="460" t="s">
        <v>54</v>
      </c>
      <c r="B14" s="457" t="s">
        <v>124</v>
      </c>
      <c r="C14" s="458" t="s">
        <v>125</v>
      </c>
      <c r="D14" s="459">
        <v>44931</v>
      </c>
      <c r="E14" s="460" t="s">
        <v>57</v>
      </c>
      <c r="F14" s="461" t="s">
        <v>126</v>
      </c>
      <c r="G14" s="462" t="s">
        <v>127</v>
      </c>
      <c r="H14" s="460" t="s">
        <v>128</v>
      </c>
      <c r="I14" s="463">
        <v>1081153310</v>
      </c>
      <c r="J14" s="460" t="s">
        <v>129</v>
      </c>
      <c r="K14" s="460" t="s">
        <v>76</v>
      </c>
      <c r="L14" s="464">
        <v>66266667</v>
      </c>
      <c r="M14" s="460">
        <v>0</v>
      </c>
      <c r="N14" s="460">
        <v>0</v>
      </c>
      <c r="O14" s="464">
        <v>66266667</v>
      </c>
      <c r="P14" s="460">
        <v>2023000010</v>
      </c>
      <c r="Q14" s="457" t="s">
        <v>63</v>
      </c>
      <c r="R14" s="465">
        <v>44931</v>
      </c>
      <c r="S14" s="460">
        <v>2023000007</v>
      </c>
      <c r="T14" s="465">
        <v>44931</v>
      </c>
      <c r="U14" s="465" t="s">
        <v>87</v>
      </c>
      <c r="V14" s="465" t="s">
        <v>87</v>
      </c>
      <c r="W14" s="460" t="s">
        <v>96</v>
      </c>
      <c r="X14" s="460" t="s">
        <v>104</v>
      </c>
      <c r="Y14" s="466">
        <v>44931</v>
      </c>
      <c r="Z14" s="480">
        <v>44932</v>
      </c>
      <c r="AA14" s="481"/>
      <c r="AB14" s="481"/>
      <c r="AC14" s="481"/>
      <c r="AD14" s="481"/>
      <c r="AE14" s="481"/>
      <c r="AF14" s="481"/>
      <c r="AG14" s="502">
        <v>45290</v>
      </c>
      <c r="AH14" s="474">
        <v>45290</v>
      </c>
      <c r="AI14" s="475">
        <f>5600000*11+4666667</f>
        <v>66266667</v>
      </c>
      <c r="AJ14" s="476">
        <v>0</v>
      </c>
      <c r="AK14" s="503">
        <v>100</v>
      </c>
      <c r="AL14" s="503">
        <v>100</v>
      </c>
      <c r="AM14" s="504"/>
      <c r="AN14" s="505" t="s">
        <v>77</v>
      </c>
      <c r="AO14" s="464" t="s">
        <v>68</v>
      </c>
      <c r="AP14" s="470" t="s">
        <v>130</v>
      </c>
    </row>
    <row r="15" spans="1:42" s="471" customFormat="1" x14ac:dyDescent="0.25">
      <c r="A15" s="460" t="s">
        <v>54</v>
      </c>
      <c r="B15" s="457" t="s">
        <v>131</v>
      </c>
      <c r="C15" s="458" t="s">
        <v>132</v>
      </c>
      <c r="D15" s="459">
        <v>44938</v>
      </c>
      <c r="E15" s="460" t="s">
        <v>57</v>
      </c>
      <c r="F15" s="461" t="s">
        <v>133</v>
      </c>
      <c r="G15" s="462" t="s">
        <v>134</v>
      </c>
      <c r="H15" s="460" t="s">
        <v>135</v>
      </c>
      <c r="I15" s="463">
        <v>55064768</v>
      </c>
      <c r="J15" s="460" t="s">
        <v>136</v>
      </c>
      <c r="K15" s="460" t="s">
        <v>76</v>
      </c>
      <c r="L15" s="464">
        <v>59248000</v>
      </c>
      <c r="M15" s="460">
        <v>0</v>
      </c>
      <c r="N15" s="460">
        <v>0</v>
      </c>
      <c r="O15" s="464">
        <v>59248000</v>
      </c>
      <c r="P15" s="460">
        <v>2023000025</v>
      </c>
      <c r="Q15" s="457" t="s">
        <v>63</v>
      </c>
      <c r="R15" s="465">
        <v>44931</v>
      </c>
      <c r="S15" s="460">
        <v>2023000028</v>
      </c>
      <c r="T15" s="465">
        <v>44939</v>
      </c>
      <c r="U15" s="465" t="s">
        <v>87</v>
      </c>
      <c r="V15" s="465" t="s">
        <v>87</v>
      </c>
      <c r="W15" s="460" t="s">
        <v>137</v>
      </c>
      <c r="X15" s="460" t="s">
        <v>138</v>
      </c>
      <c r="Y15" s="466">
        <v>44938</v>
      </c>
      <c r="Z15" s="480" t="s">
        <v>139</v>
      </c>
      <c r="AA15" s="481"/>
      <c r="AB15" s="481"/>
      <c r="AC15" s="481"/>
      <c r="AD15" s="481"/>
      <c r="AE15" s="481"/>
      <c r="AF15" s="506"/>
      <c r="AG15" s="459">
        <v>45287</v>
      </c>
      <c r="AH15" s="465">
        <v>45300</v>
      </c>
      <c r="AI15" s="467">
        <f>O15/11.5*11.5</f>
        <v>59248000</v>
      </c>
      <c r="AJ15" s="467">
        <v>0</v>
      </c>
      <c r="AK15" s="468">
        <v>100</v>
      </c>
      <c r="AL15" s="468">
        <v>100</v>
      </c>
      <c r="AM15" s="460"/>
      <c r="AN15" s="469" t="s">
        <v>77</v>
      </c>
      <c r="AO15" s="460" t="s">
        <v>68</v>
      </c>
      <c r="AP15" s="470" t="s">
        <v>140</v>
      </c>
    </row>
    <row r="16" spans="1:42" s="471" customFormat="1" x14ac:dyDescent="0.25">
      <c r="A16" s="460" t="s">
        <v>54</v>
      </c>
      <c r="B16" s="457" t="s">
        <v>141</v>
      </c>
      <c r="C16" s="458" t="s">
        <v>142</v>
      </c>
      <c r="D16" s="459">
        <v>44939</v>
      </c>
      <c r="E16" s="460" t="s">
        <v>57</v>
      </c>
      <c r="F16" s="461" t="s">
        <v>143</v>
      </c>
      <c r="G16" s="462" t="s">
        <v>144</v>
      </c>
      <c r="H16" s="460" t="s">
        <v>145</v>
      </c>
      <c r="I16" s="463">
        <v>1079665</v>
      </c>
      <c r="J16" s="460" t="s">
        <v>146</v>
      </c>
      <c r="K16" s="460" t="s">
        <v>76</v>
      </c>
      <c r="L16" s="464">
        <v>56935912</v>
      </c>
      <c r="M16" s="460">
        <v>0</v>
      </c>
      <c r="N16" s="460">
        <v>0</v>
      </c>
      <c r="O16" s="464">
        <v>56935912</v>
      </c>
      <c r="P16" s="460">
        <v>2023000031</v>
      </c>
      <c r="Q16" s="457" t="s">
        <v>147</v>
      </c>
      <c r="R16" s="465">
        <v>44931</v>
      </c>
      <c r="S16" s="460">
        <v>2023000030</v>
      </c>
      <c r="T16" s="465">
        <v>44939</v>
      </c>
      <c r="U16" s="465" t="s">
        <v>87</v>
      </c>
      <c r="V16" s="465" t="s">
        <v>87</v>
      </c>
      <c r="W16" s="460" t="s">
        <v>148</v>
      </c>
      <c r="X16" s="460" t="s">
        <v>149</v>
      </c>
      <c r="Y16" s="466">
        <v>44939</v>
      </c>
      <c r="Z16" s="480" t="s">
        <v>150</v>
      </c>
      <c r="AA16" s="507"/>
      <c r="AB16" s="507"/>
      <c r="AC16" s="507"/>
      <c r="AD16" s="507"/>
      <c r="AE16" s="507"/>
      <c r="AF16" s="507"/>
      <c r="AG16" s="508">
        <v>45276</v>
      </c>
      <c r="AH16" s="474">
        <v>45278</v>
      </c>
      <c r="AI16" s="475">
        <f>O16/11*11</f>
        <v>56935912</v>
      </c>
      <c r="AJ16" s="476">
        <v>0</v>
      </c>
      <c r="AK16" s="509">
        <v>100</v>
      </c>
      <c r="AL16" s="509">
        <v>100</v>
      </c>
      <c r="AM16" s="510"/>
      <c r="AN16" s="511" t="s">
        <v>77</v>
      </c>
      <c r="AO16" s="460" t="s">
        <v>68</v>
      </c>
      <c r="AP16" s="470" t="s">
        <v>151</v>
      </c>
    </row>
    <row r="17" spans="1:42" s="471" customFormat="1" x14ac:dyDescent="0.25">
      <c r="A17" s="460" t="s">
        <v>54</v>
      </c>
      <c r="B17" s="457" t="s">
        <v>152</v>
      </c>
      <c r="C17" s="458" t="s">
        <v>153</v>
      </c>
      <c r="D17" s="459">
        <v>44939</v>
      </c>
      <c r="E17" s="460" t="s">
        <v>57</v>
      </c>
      <c r="F17" s="461" t="s">
        <v>154</v>
      </c>
      <c r="G17" s="462" t="s">
        <v>155</v>
      </c>
      <c r="H17" s="460" t="s">
        <v>156</v>
      </c>
      <c r="I17" s="463">
        <v>83089820</v>
      </c>
      <c r="J17" s="460" t="s">
        <v>157</v>
      </c>
      <c r="K17" s="460" t="s">
        <v>76</v>
      </c>
      <c r="L17" s="464">
        <v>84065000</v>
      </c>
      <c r="M17" s="460">
        <v>0</v>
      </c>
      <c r="N17" s="460">
        <v>0</v>
      </c>
      <c r="O17" s="464">
        <v>84065000</v>
      </c>
      <c r="P17" s="460">
        <v>2023000042</v>
      </c>
      <c r="Q17" s="457" t="s">
        <v>158</v>
      </c>
      <c r="R17" s="465">
        <v>44938</v>
      </c>
      <c r="S17" s="460">
        <v>2023000031</v>
      </c>
      <c r="T17" s="465">
        <v>44939</v>
      </c>
      <c r="U17" s="466">
        <v>44939</v>
      </c>
      <c r="V17" s="465">
        <v>44940</v>
      </c>
      <c r="W17" s="460" t="s">
        <v>159</v>
      </c>
      <c r="X17" s="460" t="s">
        <v>160</v>
      </c>
      <c r="Y17" s="466">
        <v>44939</v>
      </c>
      <c r="Z17" s="482" t="s">
        <v>161</v>
      </c>
      <c r="AA17" s="460"/>
      <c r="AB17" s="460"/>
      <c r="AC17" s="460"/>
      <c r="AD17" s="460"/>
      <c r="AE17" s="460"/>
      <c r="AF17" s="460"/>
      <c r="AG17" s="459">
        <v>45290</v>
      </c>
      <c r="AH17" s="466">
        <v>45295</v>
      </c>
      <c r="AI17" s="467">
        <f>O17/11.5*11.5</f>
        <v>84065000</v>
      </c>
      <c r="AJ17" s="467">
        <v>0</v>
      </c>
      <c r="AK17" s="468">
        <v>100</v>
      </c>
      <c r="AL17" s="468">
        <v>100</v>
      </c>
      <c r="AM17" s="460"/>
      <c r="AN17" s="469" t="s">
        <v>77</v>
      </c>
      <c r="AO17" s="460" t="s">
        <v>68</v>
      </c>
      <c r="AP17" s="470" t="s">
        <v>162</v>
      </c>
    </row>
    <row r="18" spans="1:42" s="471" customFormat="1" x14ac:dyDescent="0.25">
      <c r="A18" s="460" t="s">
        <v>54</v>
      </c>
      <c r="B18" s="457" t="s">
        <v>163</v>
      </c>
      <c r="C18" s="458" t="s">
        <v>164</v>
      </c>
      <c r="D18" s="459">
        <v>44942</v>
      </c>
      <c r="E18" s="460" t="s">
        <v>57</v>
      </c>
      <c r="F18" s="461" t="s">
        <v>165</v>
      </c>
      <c r="G18" s="462" t="s">
        <v>166</v>
      </c>
      <c r="H18" s="460" t="s">
        <v>167</v>
      </c>
      <c r="I18" s="463">
        <v>1080936664</v>
      </c>
      <c r="J18" s="460" t="s">
        <v>168</v>
      </c>
      <c r="K18" s="460" t="s">
        <v>76</v>
      </c>
      <c r="L18" s="464">
        <v>33338013</v>
      </c>
      <c r="M18" s="460">
        <v>0</v>
      </c>
      <c r="N18" s="460">
        <v>0</v>
      </c>
      <c r="O18" s="464">
        <v>33338013</v>
      </c>
      <c r="P18" s="460">
        <v>2023000038</v>
      </c>
      <c r="Q18" s="457" t="s">
        <v>169</v>
      </c>
      <c r="R18" s="465">
        <v>44938</v>
      </c>
      <c r="S18" s="460">
        <v>2023000037</v>
      </c>
      <c r="T18" s="465">
        <v>44939</v>
      </c>
      <c r="U18" s="465" t="s">
        <v>87</v>
      </c>
      <c r="V18" s="465" t="s">
        <v>87</v>
      </c>
      <c r="W18" s="460" t="s">
        <v>170</v>
      </c>
      <c r="X18" s="460" t="s">
        <v>171</v>
      </c>
      <c r="Y18" s="466">
        <v>44942</v>
      </c>
      <c r="Z18" s="480">
        <v>44943</v>
      </c>
      <c r="AA18" s="473">
        <v>12</v>
      </c>
      <c r="AB18" s="473"/>
      <c r="AC18" s="512"/>
      <c r="AD18" s="513"/>
      <c r="AE18" s="513"/>
      <c r="AF18" s="513">
        <v>1212291</v>
      </c>
      <c r="AG18" s="514">
        <v>45288</v>
      </c>
      <c r="AH18" s="515">
        <v>45296</v>
      </c>
      <c r="AI18" s="516">
        <f>3030728*11+1212291</f>
        <v>34550299</v>
      </c>
      <c r="AJ18" s="516">
        <v>0</v>
      </c>
      <c r="AK18" s="517">
        <v>100</v>
      </c>
      <c r="AL18" s="517">
        <v>100</v>
      </c>
      <c r="AM18" s="513"/>
      <c r="AN18" s="469" t="s">
        <v>77</v>
      </c>
      <c r="AO18" s="460" t="s">
        <v>68</v>
      </c>
      <c r="AP18" s="470" t="s">
        <v>172</v>
      </c>
    </row>
    <row r="19" spans="1:42" s="471" customFormat="1" x14ac:dyDescent="0.25">
      <c r="A19" s="460" t="s">
        <v>54</v>
      </c>
      <c r="B19" s="457" t="s">
        <v>173</v>
      </c>
      <c r="C19" s="458" t="s">
        <v>174</v>
      </c>
      <c r="D19" s="459">
        <v>44940</v>
      </c>
      <c r="E19" s="460" t="s">
        <v>57</v>
      </c>
      <c r="F19" s="461" t="s">
        <v>175</v>
      </c>
      <c r="G19" s="462" t="s">
        <v>176</v>
      </c>
      <c r="H19" s="460" t="s">
        <v>177</v>
      </c>
      <c r="I19" s="463">
        <v>12122740</v>
      </c>
      <c r="J19" s="460" t="s">
        <v>178</v>
      </c>
      <c r="K19" s="460" t="s">
        <v>76</v>
      </c>
      <c r="L19" s="464">
        <v>73747729</v>
      </c>
      <c r="M19" s="460">
        <v>0</v>
      </c>
      <c r="N19" s="460">
        <v>0</v>
      </c>
      <c r="O19" s="464">
        <v>73747729</v>
      </c>
      <c r="P19" s="460">
        <v>2023000043</v>
      </c>
      <c r="Q19" s="457" t="s">
        <v>179</v>
      </c>
      <c r="R19" s="465">
        <v>44938</v>
      </c>
      <c r="S19" s="460">
        <v>2023000027</v>
      </c>
      <c r="T19" s="465">
        <v>44939</v>
      </c>
      <c r="U19" s="466">
        <v>44940</v>
      </c>
      <c r="V19" s="465">
        <v>44942</v>
      </c>
      <c r="W19" s="460" t="s">
        <v>180</v>
      </c>
      <c r="X19" s="460" t="s">
        <v>181</v>
      </c>
      <c r="Y19" s="466">
        <v>44943</v>
      </c>
      <c r="Z19" s="480" t="s">
        <v>161</v>
      </c>
      <c r="AA19" s="481"/>
      <c r="AB19" s="481"/>
      <c r="AC19" s="481"/>
      <c r="AD19" s="473"/>
      <c r="AE19" s="518"/>
      <c r="AF19" s="518"/>
      <c r="AG19" s="519">
        <v>45290</v>
      </c>
      <c r="AH19" s="520">
        <v>45300</v>
      </c>
      <c r="AI19" s="521">
        <f>O19/11.5*11.5</f>
        <v>73747729</v>
      </c>
      <c r="AJ19" s="521">
        <v>0</v>
      </c>
      <c r="AK19" s="509">
        <v>100</v>
      </c>
      <c r="AL19" s="509">
        <v>100</v>
      </c>
      <c r="AM19" s="522"/>
      <c r="AN19" s="523" t="s">
        <v>77</v>
      </c>
      <c r="AO19" s="460" t="s">
        <v>68</v>
      </c>
      <c r="AP19" s="470" t="s">
        <v>182</v>
      </c>
    </row>
    <row r="20" spans="1:42" s="471" customFormat="1" x14ac:dyDescent="0.25">
      <c r="A20" s="460" t="s">
        <v>54</v>
      </c>
      <c r="B20" s="457" t="s">
        <v>183</v>
      </c>
      <c r="C20" s="458" t="s">
        <v>184</v>
      </c>
      <c r="D20" s="459">
        <v>44940</v>
      </c>
      <c r="E20" s="460" t="s">
        <v>57</v>
      </c>
      <c r="F20" s="461" t="s">
        <v>185</v>
      </c>
      <c r="G20" s="462" t="s">
        <v>176</v>
      </c>
      <c r="H20" s="460" t="s">
        <v>186</v>
      </c>
      <c r="I20" s="463">
        <v>1144055226</v>
      </c>
      <c r="J20" s="460" t="s">
        <v>187</v>
      </c>
      <c r="K20" s="460" t="s">
        <v>76</v>
      </c>
      <c r="L20" s="464">
        <v>54096000</v>
      </c>
      <c r="M20" s="460">
        <v>0</v>
      </c>
      <c r="N20" s="460">
        <v>0</v>
      </c>
      <c r="O20" s="464">
        <v>54096000</v>
      </c>
      <c r="P20" s="460">
        <v>2023000040</v>
      </c>
      <c r="Q20" s="457" t="s">
        <v>169</v>
      </c>
      <c r="R20" s="465">
        <v>44938</v>
      </c>
      <c r="S20" s="460">
        <v>2023000033</v>
      </c>
      <c r="T20" s="465">
        <v>44939</v>
      </c>
      <c r="U20" s="465" t="s">
        <v>87</v>
      </c>
      <c r="V20" s="465" t="s">
        <v>87</v>
      </c>
      <c r="W20" s="460" t="s">
        <v>180</v>
      </c>
      <c r="X20" s="460" t="s">
        <v>188</v>
      </c>
      <c r="Y20" s="466">
        <v>44942</v>
      </c>
      <c r="Z20" s="480">
        <v>44942</v>
      </c>
      <c r="AA20" s="481"/>
      <c r="AB20" s="481"/>
      <c r="AC20" s="481"/>
      <c r="AD20" s="506"/>
      <c r="AE20" s="460"/>
      <c r="AF20" s="460"/>
      <c r="AG20" s="459">
        <v>45290</v>
      </c>
      <c r="AH20" s="465">
        <v>45294</v>
      </c>
      <c r="AI20" s="467">
        <v>54096000</v>
      </c>
      <c r="AJ20" s="467">
        <v>0</v>
      </c>
      <c r="AK20" s="524">
        <v>100</v>
      </c>
      <c r="AL20" s="524">
        <v>100</v>
      </c>
      <c r="AM20" s="460"/>
      <c r="AN20" s="469" t="s">
        <v>77</v>
      </c>
      <c r="AO20" s="460" t="s">
        <v>68</v>
      </c>
      <c r="AP20" s="470" t="s">
        <v>189</v>
      </c>
    </row>
    <row r="21" spans="1:42" s="471" customFormat="1" x14ac:dyDescent="0.25">
      <c r="A21" s="460" t="s">
        <v>54</v>
      </c>
      <c r="B21" s="457" t="s">
        <v>190</v>
      </c>
      <c r="C21" s="458" t="s">
        <v>191</v>
      </c>
      <c r="D21" s="459">
        <v>44939</v>
      </c>
      <c r="E21" s="460" t="s">
        <v>57</v>
      </c>
      <c r="F21" s="461" t="s">
        <v>192</v>
      </c>
      <c r="G21" s="462" t="s">
        <v>193</v>
      </c>
      <c r="H21" s="460" t="s">
        <v>194</v>
      </c>
      <c r="I21" s="463">
        <v>1075273764</v>
      </c>
      <c r="J21" s="460" t="s">
        <v>195</v>
      </c>
      <c r="K21" s="460" t="s">
        <v>76</v>
      </c>
      <c r="L21" s="464">
        <v>42518036</v>
      </c>
      <c r="M21" s="460">
        <v>0</v>
      </c>
      <c r="N21" s="460">
        <v>0</v>
      </c>
      <c r="O21" s="464">
        <v>42518036</v>
      </c>
      <c r="P21" s="460">
        <v>2023000044</v>
      </c>
      <c r="Q21" s="457" t="s">
        <v>196</v>
      </c>
      <c r="R21" s="465">
        <v>44938</v>
      </c>
      <c r="S21" s="460">
        <v>2023000036</v>
      </c>
      <c r="T21" s="465">
        <v>44939</v>
      </c>
      <c r="U21" s="465" t="s">
        <v>87</v>
      </c>
      <c r="V21" s="465" t="s">
        <v>87</v>
      </c>
      <c r="W21" s="460" t="s">
        <v>159</v>
      </c>
      <c r="X21" s="460" t="s">
        <v>197</v>
      </c>
      <c r="Y21" s="466">
        <v>44939</v>
      </c>
      <c r="Z21" s="480" t="s">
        <v>161</v>
      </c>
      <c r="AA21" s="481">
        <v>60</v>
      </c>
      <c r="AB21" s="481"/>
      <c r="AC21" s="481"/>
      <c r="AD21" s="481"/>
      <c r="AE21" s="512"/>
      <c r="AF21" s="513">
        <v>7730552</v>
      </c>
      <c r="AG21" s="514">
        <v>45337</v>
      </c>
      <c r="AH21" s="515">
        <v>45337</v>
      </c>
      <c r="AI21" s="516">
        <f>3865276*12</f>
        <v>46383312</v>
      </c>
      <c r="AJ21" s="516">
        <v>0</v>
      </c>
      <c r="AK21" s="525">
        <v>100</v>
      </c>
      <c r="AL21" s="525">
        <v>92.31</v>
      </c>
      <c r="AM21" s="513"/>
      <c r="AN21" s="469" t="s">
        <v>77</v>
      </c>
      <c r="AO21" s="460" t="s">
        <v>68</v>
      </c>
      <c r="AP21" s="470" t="s">
        <v>198</v>
      </c>
    </row>
    <row r="22" spans="1:42" s="471" customFormat="1" x14ac:dyDescent="0.25">
      <c r="A22" s="460" t="s">
        <v>54</v>
      </c>
      <c r="B22" s="457" t="s">
        <v>199</v>
      </c>
      <c r="C22" s="458" t="s">
        <v>200</v>
      </c>
      <c r="D22" s="459">
        <v>44942</v>
      </c>
      <c r="E22" s="460" t="s">
        <v>201</v>
      </c>
      <c r="F22" s="461" t="s">
        <v>202</v>
      </c>
      <c r="G22" s="462" t="s">
        <v>203</v>
      </c>
      <c r="H22" s="460" t="s">
        <v>204</v>
      </c>
      <c r="I22" s="463" t="s">
        <v>205</v>
      </c>
      <c r="J22" s="460" t="s">
        <v>206</v>
      </c>
      <c r="K22" s="460" t="s">
        <v>62</v>
      </c>
      <c r="L22" s="464">
        <v>73568384</v>
      </c>
      <c r="M22" s="460">
        <v>0</v>
      </c>
      <c r="N22" s="460">
        <v>0</v>
      </c>
      <c r="O22" s="464">
        <v>73568384</v>
      </c>
      <c r="P22" s="460">
        <v>2023000032</v>
      </c>
      <c r="Q22" s="457" t="s">
        <v>207</v>
      </c>
      <c r="R22" s="465">
        <v>44931</v>
      </c>
      <c r="S22" s="460">
        <v>2023000039</v>
      </c>
      <c r="T22" s="465">
        <v>44942</v>
      </c>
      <c r="U22" s="466">
        <v>44943</v>
      </c>
      <c r="V22" s="465">
        <v>44943</v>
      </c>
      <c r="W22" s="460" t="s">
        <v>148</v>
      </c>
      <c r="X22" s="460" t="s">
        <v>208</v>
      </c>
      <c r="Y22" s="466">
        <v>44942</v>
      </c>
      <c r="Z22" s="480" t="s">
        <v>209</v>
      </c>
      <c r="AA22" s="507"/>
      <c r="AB22" s="507"/>
      <c r="AC22" s="507"/>
      <c r="AD22" s="507"/>
      <c r="AE22" s="507"/>
      <c r="AF22" s="518"/>
      <c r="AG22" s="508">
        <v>45091</v>
      </c>
      <c r="AH22" s="526">
        <v>45097</v>
      </c>
      <c r="AI22" s="521">
        <f>L22</f>
        <v>73568384</v>
      </c>
      <c r="AJ22" s="521">
        <v>0</v>
      </c>
      <c r="AK22" s="527">
        <f>AI22*100/O22</f>
        <v>100</v>
      </c>
      <c r="AL22" s="527">
        <v>100</v>
      </c>
      <c r="AM22" s="522"/>
      <c r="AN22" s="523" t="s">
        <v>77</v>
      </c>
      <c r="AO22" s="460" t="s">
        <v>210</v>
      </c>
      <c r="AP22" s="470" t="s">
        <v>211</v>
      </c>
    </row>
    <row r="23" spans="1:42" s="471" customFormat="1" x14ac:dyDescent="0.25">
      <c r="A23" s="460" t="s">
        <v>54</v>
      </c>
      <c r="B23" s="457" t="s">
        <v>212</v>
      </c>
      <c r="C23" s="458" t="s">
        <v>213</v>
      </c>
      <c r="D23" s="459">
        <v>44940</v>
      </c>
      <c r="E23" s="460" t="s">
        <v>57</v>
      </c>
      <c r="F23" s="461" t="s">
        <v>214</v>
      </c>
      <c r="G23" s="462" t="s">
        <v>144</v>
      </c>
      <c r="H23" s="460" t="s">
        <v>215</v>
      </c>
      <c r="I23" s="463">
        <v>1081397742</v>
      </c>
      <c r="J23" s="460" t="s">
        <v>216</v>
      </c>
      <c r="K23" s="460" t="s">
        <v>76</v>
      </c>
      <c r="L23" s="464">
        <v>50248594</v>
      </c>
      <c r="M23" s="460">
        <v>0</v>
      </c>
      <c r="N23" s="460">
        <v>0</v>
      </c>
      <c r="O23" s="464">
        <v>50248594</v>
      </c>
      <c r="P23" s="460">
        <v>2023000047</v>
      </c>
      <c r="Q23" s="457" t="s">
        <v>217</v>
      </c>
      <c r="R23" s="465">
        <v>44939</v>
      </c>
      <c r="S23" s="460">
        <v>2023000032</v>
      </c>
      <c r="T23" s="465">
        <v>44939</v>
      </c>
      <c r="U23" s="465" t="s">
        <v>87</v>
      </c>
      <c r="V23" s="465" t="s">
        <v>87</v>
      </c>
      <c r="W23" s="460" t="s">
        <v>159</v>
      </c>
      <c r="X23" s="460" t="s">
        <v>160</v>
      </c>
      <c r="Y23" s="466">
        <v>44940</v>
      </c>
      <c r="Z23" s="482" t="s">
        <v>161</v>
      </c>
      <c r="AA23" s="460"/>
      <c r="AB23" s="460"/>
      <c r="AC23" s="460"/>
      <c r="AD23" s="460"/>
      <c r="AE23" s="460"/>
      <c r="AF23" s="460"/>
      <c r="AG23" s="459" t="s">
        <v>218</v>
      </c>
      <c r="AH23" s="466">
        <v>45287</v>
      </c>
      <c r="AI23" s="467">
        <f>O23/11*11</f>
        <v>50248594</v>
      </c>
      <c r="AJ23" s="467">
        <v>0</v>
      </c>
      <c r="AK23" s="524">
        <v>100</v>
      </c>
      <c r="AL23" s="524">
        <v>100</v>
      </c>
      <c r="AM23" s="460"/>
      <c r="AN23" s="469" t="s">
        <v>77</v>
      </c>
      <c r="AO23" s="460" t="s">
        <v>68</v>
      </c>
      <c r="AP23" s="470" t="s">
        <v>219</v>
      </c>
    </row>
    <row r="24" spans="1:42" s="177" customFormat="1" x14ac:dyDescent="0.25">
      <c r="A24" s="168" t="s">
        <v>54</v>
      </c>
      <c r="B24" s="165" t="s">
        <v>220</v>
      </c>
      <c r="C24" s="166" t="s">
        <v>221</v>
      </c>
      <c r="D24" s="167">
        <v>44940</v>
      </c>
      <c r="E24" s="168" t="s">
        <v>57</v>
      </c>
      <c r="F24" s="169" t="s">
        <v>222</v>
      </c>
      <c r="G24" s="170" t="s">
        <v>166</v>
      </c>
      <c r="H24" s="168" t="s">
        <v>223</v>
      </c>
      <c r="I24" s="171">
        <v>7684690</v>
      </c>
      <c r="J24" s="168" t="s">
        <v>224</v>
      </c>
      <c r="K24" s="168" t="s">
        <v>76</v>
      </c>
      <c r="L24" s="172">
        <v>77000000</v>
      </c>
      <c r="M24" s="168">
        <v>0</v>
      </c>
      <c r="N24" s="168">
        <v>0</v>
      </c>
      <c r="O24" s="172">
        <v>77000000</v>
      </c>
      <c r="P24" s="168">
        <v>2022000051</v>
      </c>
      <c r="Q24" s="165" t="s">
        <v>225</v>
      </c>
      <c r="R24" s="173">
        <v>44939</v>
      </c>
      <c r="S24" s="168">
        <v>2023000034</v>
      </c>
      <c r="T24" s="173">
        <v>44939</v>
      </c>
      <c r="U24" s="174">
        <v>44942</v>
      </c>
      <c r="V24" s="173">
        <v>44942</v>
      </c>
      <c r="W24" s="168" t="s">
        <v>159</v>
      </c>
      <c r="X24" s="168" t="s">
        <v>226</v>
      </c>
      <c r="Y24" s="174">
        <v>44942</v>
      </c>
      <c r="Z24" s="185">
        <v>44943</v>
      </c>
      <c r="AA24" s="204">
        <v>14</v>
      </c>
      <c r="AB24" s="204"/>
      <c r="AC24" s="204"/>
      <c r="AD24" s="204"/>
      <c r="AE24" s="204"/>
      <c r="AF24" s="204">
        <v>3266666</v>
      </c>
      <c r="AG24" s="195">
        <v>45290</v>
      </c>
      <c r="AH24" s="180">
        <v>45301</v>
      </c>
      <c r="AI24" s="181">
        <v>80266666</v>
      </c>
      <c r="AJ24" s="182">
        <v>3266666</v>
      </c>
      <c r="AK24" s="212">
        <v>100</v>
      </c>
      <c r="AL24" s="212">
        <v>100</v>
      </c>
      <c r="AM24" s="197"/>
      <c r="AN24" s="412" t="s">
        <v>77</v>
      </c>
      <c r="AO24" s="213" t="s">
        <v>68</v>
      </c>
      <c r="AP24" s="214" t="s">
        <v>227</v>
      </c>
    </row>
    <row r="25" spans="1:42" s="177" customFormat="1" x14ac:dyDescent="0.25">
      <c r="A25" s="168" t="s">
        <v>54</v>
      </c>
      <c r="B25" s="165" t="s">
        <v>228</v>
      </c>
      <c r="C25" s="166" t="s">
        <v>229</v>
      </c>
      <c r="D25" s="167">
        <v>44940</v>
      </c>
      <c r="E25" s="168" t="s">
        <v>57</v>
      </c>
      <c r="F25" s="169" t="s">
        <v>230</v>
      </c>
      <c r="G25" s="170" t="s">
        <v>193</v>
      </c>
      <c r="H25" s="168" t="s">
        <v>231</v>
      </c>
      <c r="I25" s="171">
        <v>7684073</v>
      </c>
      <c r="J25" s="168" t="s">
        <v>232</v>
      </c>
      <c r="K25" s="168" t="s">
        <v>76</v>
      </c>
      <c r="L25" s="172">
        <v>63101929</v>
      </c>
      <c r="M25" s="168">
        <v>0</v>
      </c>
      <c r="N25" s="168">
        <v>0</v>
      </c>
      <c r="O25" s="172">
        <v>63101929</v>
      </c>
      <c r="P25" s="168">
        <v>2023000050</v>
      </c>
      <c r="Q25" s="165" t="s">
        <v>233</v>
      </c>
      <c r="R25" s="173">
        <v>44939</v>
      </c>
      <c r="S25" s="168">
        <v>2023000035</v>
      </c>
      <c r="T25" s="173">
        <v>44939</v>
      </c>
      <c r="U25" s="173" t="s">
        <v>87</v>
      </c>
      <c r="V25" s="173" t="s">
        <v>87</v>
      </c>
      <c r="W25" s="168" t="s">
        <v>159</v>
      </c>
      <c r="X25" s="168" t="s">
        <v>160</v>
      </c>
      <c r="Y25" s="174">
        <v>44942</v>
      </c>
      <c r="Z25" s="187" t="s">
        <v>150</v>
      </c>
      <c r="AA25" s="168"/>
      <c r="AB25" s="168"/>
      <c r="AC25" s="168"/>
      <c r="AD25" s="168"/>
      <c r="AE25" s="168"/>
      <c r="AF25" s="168"/>
      <c r="AG25" s="167" t="s">
        <v>234</v>
      </c>
      <c r="AH25" s="174">
        <v>45296</v>
      </c>
      <c r="AI25" s="175">
        <f>O25/11*11</f>
        <v>63101929</v>
      </c>
      <c r="AJ25" s="175">
        <v>0</v>
      </c>
      <c r="AK25" s="209">
        <v>100</v>
      </c>
      <c r="AL25" s="209">
        <v>100</v>
      </c>
      <c r="AM25" s="168"/>
      <c r="AN25" s="410" t="s">
        <v>77</v>
      </c>
      <c r="AO25" s="168" t="s">
        <v>68</v>
      </c>
      <c r="AP25" s="34" t="s">
        <v>235</v>
      </c>
    </row>
    <row r="26" spans="1:42" s="177" customFormat="1" x14ac:dyDescent="0.25">
      <c r="A26" s="168" t="s">
        <v>54</v>
      </c>
      <c r="B26" s="165" t="s">
        <v>236</v>
      </c>
      <c r="C26" s="166" t="s">
        <v>237</v>
      </c>
      <c r="D26" s="167">
        <v>44942</v>
      </c>
      <c r="E26" s="168" t="s">
        <v>82</v>
      </c>
      <c r="F26" s="169" t="s">
        <v>238</v>
      </c>
      <c r="G26" s="170" t="s">
        <v>239</v>
      </c>
      <c r="H26" s="168" t="s">
        <v>240</v>
      </c>
      <c r="I26" s="171">
        <v>1075313166</v>
      </c>
      <c r="J26" s="168" t="s">
        <v>241</v>
      </c>
      <c r="K26" s="168" t="s">
        <v>76</v>
      </c>
      <c r="L26" s="172">
        <v>14566787</v>
      </c>
      <c r="M26" s="168">
        <v>0</v>
      </c>
      <c r="N26" s="168">
        <v>0</v>
      </c>
      <c r="O26" s="172">
        <v>14566787</v>
      </c>
      <c r="P26" s="168">
        <v>2023000041</v>
      </c>
      <c r="Q26" s="165" t="s">
        <v>179</v>
      </c>
      <c r="R26" s="173">
        <v>44938</v>
      </c>
      <c r="S26" s="168">
        <v>2023000040</v>
      </c>
      <c r="T26" s="173">
        <v>44942</v>
      </c>
      <c r="U26" s="173" t="s">
        <v>87</v>
      </c>
      <c r="V26" s="173" t="s">
        <v>87</v>
      </c>
      <c r="W26" s="168" t="s">
        <v>180</v>
      </c>
      <c r="X26" s="168" t="s">
        <v>181</v>
      </c>
      <c r="Y26" s="174">
        <v>44944</v>
      </c>
      <c r="Z26" s="185" t="s">
        <v>209</v>
      </c>
      <c r="AA26" s="204"/>
      <c r="AB26" s="204"/>
      <c r="AC26" s="204"/>
      <c r="AD26" s="204"/>
      <c r="AE26" s="204"/>
      <c r="AF26" s="204"/>
      <c r="AG26" s="205" t="s">
        <v>242</v>
      </c>
      <c r="AH26" s="206">
        <v>45294</v>
      </c>
      <c r="AI26" s="207">
        <f>O26/11.06*11.06</f>
        <v>14566787</v>
      </c>
      <c r="AJ26" s="207">
        <v>0</v>
      </c>
      <c r="AK26" s="212">
        <v>100</v>
      </c>
      <c r="AL26" s="212">
        <v>100</v>
      </c>
      <c r="AM26" s="208"/>
      <c r="AN26" s="413" t="s">
        <v>77</v>
      </c>
      <c r="AO26" s="168" t="s">
        <v>68</v>
      </c>
      <c r="AP26" s="34" t="s">
        <v>243</v>
      </c>
    </row>
    <row r="27" spans="1:42" s="177" customFormat="1" x14ac:dyDescent="0.25">
      <c r="A27" s="168" t="s">
        <v>54</v>
      </c>
      <c r="B27" s="165" t="s">
        <v>244</v>
      </c>
      <c r="C27" s="166" t="s">
        <v>245</v>
      </c>
      <c r="D27" s="167">
        <v>44942</v>
      </c>
      <c r="E27" s="168" t="s">
        <v>57</v>
      </c>
      <c r="F27" s="169" t="s">
        <v>246</v>
      </c>
      <c r="G27" s="170" t="s">
        <v>193</v>
      </c>
      <c r="H27" s="168" t="s">
        <v>247</v>
      </c>
      <c r="I27" s="171">
        <v>1075288884</v>
      </c>
      <c r="J27" s="168" t="s">
        <v>248</v>
      </c>
      <c r="K27" s="168" t="s">
        <v>76</v>
      </c>
      <c r="L27" s="172">
        <v>50248594</v>
      </c>
      <c r="M27" s="168">
        <v>0</v>
      </c>
      <c r="N27" s="168">
        <v>0</v>
      </c>
      <c r="O27" s="172">
        <v>50248594</v>
      </c>
      <c r="P27" s="168">
        <v>2023000053</v>
      </c>
      <c r="Q27" s="165" t="s">
        <v>249</v>
      </c>
      <c r="R27" s="173">
        <v>44939</v>
      </c>
      <c r="S27" s="168">
        <v>2023000038</v>
      </c>
      <c r="T27" s="173">
        <v>44942</v>
      </c>
      <c r="U27" s="173" t="s">
        <v>87</v>
      </c>
      <c r="V27" s="173" t="s">
        <v>87</v>
      </c>
      <c r="W27" s="168" t="s">
        <v>159</v>
      </c>
      <c r="X27" s="168" t="s">
        <v>160</v>
      </c>
      <c r="Y27" s="174">
        <v>44944</v>
      </c>
      <c r="Z27" s="187" t="s">
        <v>150</v>
      </c>
      <c r="AA27" s="168"/>
      <c r="AB27" s="168"/>
      <c r="AC27" s="168"/>
      <c r="AD27" s="168"/>
      <c r="AE27" s="168"/>
      <c r="AF27" s="168"/>
      <c r="AG27" s="167" t="s">
        <v>234</v>
      </c>
      <c r="AH27" s="174">
        <v>45309</v>
      </c>
      <c r="AI27" s="175">
        <v>50248594</v>
      </c>
      <c r="AJ27" s="175">
        <v>0</v>
      </c>
      <c r="AK27" s="209">
        <v>100</v>
      </c>
      <c r="AL27" s="209">
        <v>100</v>
      </c>
      <c r="AM27" s="168"/>
      <c r="AN27" s="410" t="s">
        <v>77</v>
      </c>
      <c r="AO27" s="168" t="s">
        <v>210</v>
      </c>
      <c r="AP27" s="34" t="s">
        <v>250</v>
      </c>
    </row>
    <row r="28" spans="1:42" s="177" customFormat="1" x14ac:dyDescent="0.25">
      <c r="A28" s="168" t="s">
        <v>54</v>
      </c>
      <c r="B28" s="165" t="s">
        <v>251</v>
      </c>
      <c r="C28" s="166" t="s">
        <v>252</v>
      </c>
      <c r="D28" s="167">
        <v>44944</v>
      </c>
      <c r="E28" s="168" t="s">
        <v>57</v>
      </c>
      <c r="F28" s="169" t="s">
        <v>253</v>
      </c>
      <c r="G28" s="170" t="s">
        <v>254</v>
      </c>
      <c r="H28" s="168" t="s">
        <v>255</v>
      </c>
      <c r="I28" s="171">
        <v>1075282295</v>
      </c>
      <c r="J28" s="168" t="s">
        <v>256</v>
      </c>
      <c r="K28" s="168" t="s">
        <v>76</v>
      </c>
      <c r="L28" s="172">
        <v>42518036</v>
      </c>
      <c r="M28" s="168">
        <v>0</v>
      </c>
      <c r="N28" s="168">
        <v>0</v>
      </c>
      <c r="O28" s="172">
        <v>42518036</v>
      </c>
      <c r="P28" s="168">
        <v>2023000049</v>
      </c>
      <c r="Q28" s="165" t="s">
        <v>257</v>
      </c>
      <c r="R28" s="173">
        <v>44939</v>
      </c>
      <c r="S28" s="168">
        <v>2023000043</v>
      </c>
      <c r="T28" s="173">
        <v>44944</v>
      </c>
      <c r="U28" s="173" t="s">
        <v>87</v>
      </c>
      <c r="V28" s="173" t="s">
        <v>87</v>
      </c>
      <c r="W28" s="168" t="s">
        <v>159</v>
      </c>
      <c r="X28" s="168" t="s">
        <v>258</v>
      </c>
      <c r="Y28" s="174">
        <v>44944</v>
      </c>
      <c r="Z28" s="185">
        <v>44945</v>
      </c>
      <c r="AA28" s="179"/>
      <c r="AB28" s="179"/>
      <c r="AC28" s="179"/>
      <c r="AD28" s="179"/>
      <c r="AE28" s="179"/>
      <c r="AF28" s="198"/>
      <c r="AG28" s="200">
        <v>45199</v>
      </c>
      <c r="AH28" s="206">
        <v>45233</v>
      </c>
      <c r="AI28" s="215">
        <v>32468318.399999999</v>
      </c>
      <c r="AJ28" s="215">
        <v>10049717</v>
      </c>
      <c r="AK28" s="212">
        <v>76.36</v>
      </c>
      <c r="AL28" s="212">
        <v>76.36</v>
      </c>
      <c r="AM28" s="208"/>
      <c r="AN28" s="413" t="s">
        <v>77</v>
      </c>
      <c r="AO28" s="168" t="s">
        <v>68</v>
      </c>
      <c r="AP28" s="34" t="s">
        <v>259</v>
      </c>
    </row>
    <row r="29" spans="1:42" s="177" customFormat="1" x14ac:dyDescent="0.25">
      <c r="A29" s="168" t="s">
        <v>54</v>
      </c>
      <c r="B29" s="165" t="s">
        <v>260</v>
      </c>
      <c r="C29" s="166" t="s">
        <v>261</v>
      </c>
      <c r="D29" s="167">
        <v>44943</v>
      </c>
      <c r="E29" s="168" t="s">
        <v>57</v>
      </c>
      <c r="F29" s="169" t="s">
        <v>262</v>
      </c>
      <c r="G29" s="170" t="s">
        <v>263</v>
      </c>
      <c r="H29" s="168" t="s">
        <v>264</v>
      </c>
      <c r="I29" s="171">
        <v>12209626</v>
      </c>
      <c r="J29" s="168" t="s">
        <v>265</v>
      </c>
      <c r="K29" s="168" t="s">
        <v>76</v>
      </c>
      <c r="L29" s="172">
        <v>43373090</v>
      </c>
      <c r="M29" s="168">
        <v>0</v>
      </c>
      <c r="N29" s="168">
        <v>0</v>
      </c>
      <c r="O29" s="172">
        <v>43373090</v>
      </c>
      <c r="P29" s="168">
        <v>2023000039</v>
      </c>
      <c r="Q29" s="165" t="s">
        <v>179</v>
      </c>
      <c r="R29" s="173">
        <v>44938</v>
      </c>
      <c r="S29" s="168">
        <v>2023000041</v>
      </c>
      <c r="T29" s="173">
        <v>44942</v>
      </c>
      <c r="U29" s="173" t="s">
        <v>87</v>
      </c>
      <c r="V29" s="173" t="s">
        <v>87</v>
      </c>
      <c r="W29" s="168" t="s">
        <v>180</v>
      </c>
      <c r="X29" s="168" t="s">
        <v>181</v>
      </c>
      <c r="Y29" s="174">
        <v>44944</v>
      </c>
      <c r="Z29" s="185">
        <v>44944</v>
      </c>
      <c r="AA29" s="194"/>
      <c r="AB29" s="194"/>
      <c r="AC29" s="194"/>
      <c r="AD29" s="194"/>
      <c r="AE29" s="194"/>
      <c r="AF29" s="194"/>
      <c r="AG29" s="205" t="s">
        <v>266</v>
      </c>
      <c r="AH29" s="216">
        <v>45294</v>
      </c>
      <c r="AI29" s="217">
        <v>43121651</v>
      </c>
      <c r="AJ29" s="217">
        <v>251439</v>
      </c>
      <c r="AK29" s="218">
        <v>100</v>
      </c>
      <c r="AL29" s="218">
        <v>99.42</v>
      </c>
      <c r="AM29" s="184"/>
      <c r="AN29" s="411" t="s">
        <v>77</v>
      </c>
      <c r="AO29" s="168" t="s">
        <v>68</v>
      </c>
      <c r="AP29" s="34" t="s">
        <v>267</v>
      </c>
    </row>
    <row r="30" spans="1:42" s="177" customFormat="1" x14ac:dyDescent="0.25">
      <c r="A30" s="168" t="s">
        <v>54</v>
      </c>
      <c r="B30" s="165" t="s">
        <v>268</v>
      </c>
      <c r="C30" s="166" t="s">
        <v>269</v>
      </c>
      <c r="D30" s="167">
        <v>44943</v>
      </c>
      <c r="E30" s="168" t="s">
        <v>82</v>
      </c>
      <c r="F30" s="169" t="s">
        <v>270</v>
      </c>
      <c r="G30" s="170" t="s">
        <v>254</v>
      </c>
      <c r="H30" s="168" t="s">
        <v>271</v>
      </c>
      <c r="I30" s="171">
        <v>12111932</v>
      </c>
      <c r="J30" s="168" t="s">
        <v>272</v>
      </c>
      <c r="K30" s="168" t="s">
        <v>76</v>
      </c>
      <c r="L30" s="172">
        <v>41229617</v>
      </c>
      <c r="M30" s="168">
        <v>0</v>
      </c>
      <c r="N30" s="168">
        <v>0</v>
      </c>
      <c r="O30" s="172">
        <v>41229617</v>
      </c>
      <c r="P30" s="168">
        <v>2023000063</v>
      </c>
      <c r="Q30" s="165" t="s">
        <v>273</v>
      </c>
      <c r="R30" s="173">
        <v>44942</v>
      </c>
      <c r="S30" s="168">
        <v>2023000042</v>
      </c>
      <c r="T30" s="173">
        <v>44943</v>
      </c>
      <c r="U30" s="173" t="s">
        <v>87</v>
      </c>
      <c r="V30" s="173" t="s">
        <v>87</v>
      </c>
      <c r="W30" s="168" t="s">
        <v>159</v>
      </c>
      <c r="X30" s="168" t="s">
        <v>160</v>
      </c>
      <c r="Y30" s="174">
        <v>44944</v>
      </c>
      <c r="Z30" s="187" t="s">
        <v>209</v>
      </c>
      <c r="AA30" s="168"/>
      <c r="AB30" s="168"/>
      <c r="AC30" s="168"/>
      <c r="AD30" s="168"/>
      <c r="AE30" s="168"/>
      <c r="AF30" s="168"/>
      <c r="AG30" s="167" t="s">
        <v>274</v>
      </c>
      <c r="AH30" s="174">
        <v>45279</v>
      </c>
      <c r="AI30" s="175">
        <v>41229617</v>
      </c>
      <c r="AJ30" s="175">
        <v>0</v>
      </c>
      <c r="AK30" s="209">
        <v>100</v>
      </c>
      <c r="AL30" s="209">
        <v>100</v>
      </c>
      <c r="AM30" s="168"/>
      <c r="AN30" s="410" t="s">
        <v>77</v>
      </c>
      <c r="AO30" s="168" t="s">
        <v>210</v>
      </c>
      <c r="AP30" s="34" t="s">
        <v>275</v>
      </c>
    </row>
    <row r="31" spans="1:42" s="177" customFormat="1" x14ac:dyDescent="0.25">
      <c r="A31" s="168" t="s">
        <v>54</v>
      </c>
      <c r="B31" s="165" t="s">
        <v>276</v>
      </c>
      <c r="C31" s="166" t="s">
        <v>277</v>
      </c>
      <c r="D31" s="167">
        <v>44944</v>
      </c>
      <c r="E31" s="168" t="s">
        <v>57</v>
      </c>
      <c r="F31" s="169" t="s">
        <v>278</v>
      </c>
      <c r="G31" s="170" t="s">
        <v>193</v>
      </c>
      <c r="H31" s="168" t="s">
        <v>279</v>
      </c>
      <c r="I31" s="171">
        <v>1075249725</v>
      </c>
      <c r="J31" s="168" t="s">
        <v>280</v>
      </c>
      <c r="K31" s="168" t="s">
        <v>76</v>
      </c>
      <c r="L31" s="172">
        <v>43120000</v>
      </c>
      <c r="M31" s="168">
        <v>0</v>
      </c>
      <c r="N31" s="168">
        <v>0</v>
      </c>
      <c r="O31" s="172">
        <v>43120000</v>
      </c>
      <c r="P31" s="168">
        <v>2023000037</v>
      </c>
      <c r="Q31" s="165" t="s">
        <v>281</v>
      </c>
      <c r="R31" s="173">
        <v>44938</v>
      </c>
      <c r="S31" s="168">
        <v>2023000044</v>
      </c>
      <c r="T31" s="173">
        <v>44944</v>
      </c>
      <c r="U31" s="173" t="s">
        <v>87</v>
      </c>
      <c r="V31" s="173" t="s">
        <v>87</v>
      </c>
      <c r="W31" s="168" t="s">
        <v>282</v>
      </c>
      <c r="X31" s="168" t="s">
        <v>283</v>
      </c>
      <c r="Y31" s="174">
        <v>44944</v>
      </c>
      <c r="Z31" s="185" t="s">
        <v>284</v>
      </c>
      <c r="AA31" s="179"/>
      <c r="AB31" s="179"/>
      <c r="AC31" s="179"/>
      <c r="AD31" s="179"/>
      <c r="AE31" s="179"/>
      <c r="AF31" s="179"/>
      <c r="AG31" s="178" t="s">
        <v>285</v>
      </c>
      <c r="AH31" s="219">
        <v>45295</v>
      </c>
      <c r="AI31" s="207">
        <v>43120000</v>
      </c>
      <c r="AJ31" s="207">
        <v>0</v>
      </c>
      <c r="AK31" s="212">
        <v>100</v>
      </c>
      <c r="AL31" s="220">
        <v>90.9</v>
      </c>
      <c r="AM31" s="208"/>
      <c r="AN31" s="413" t="s">
        <v>77</v>
      </c>
      <c r="AO31" s="168" t="s">
        <v>210</v>
      </c>
      <c r="AP31" s="34" t="s">
        <v>286</v>
      </c>
    </row>
    <row r="32" spans="1:42" s="177" customFormat="1" x14ac:dyDescent="0.25">
      <c r="A32" s="168" t="s">
        <v>54</v>
      </c>
      <c r="B32" s="165" t="s">
        <v>287</v>
      </c>
      <c r="C32" s="166" t="s">
        <v>288</v>
      </c>
      <c r="D32" s="167">
        <v>44944</v>
      </c>
      <c r="E32" s="168" t="s">
        <v>57</v>
      </c>
      <c r="F32" s="169" t="s">
        <v>289</v>
      </c>
      <c r="G32" s="170" t="s">
        <v>254</v>
      </c>
      <c r="H32" s="168" t="s">
        <v>290</v>
      </c>
      <c r="I32" s="171">
        <v>1075215533</v>
      </c>
      <c r="J32" s="168" t="s">
        <v>291</v>
      </c>
      <c r="K32" s="168" t="s">
        <v>76</v>
      </c>
      <c r="L32" s="172">
        <v>61236362</v>
      </c>
      <c r="M32" s="168">
        <v>0</v>
      </c>
      <c r="N32" s="168">
        <v>0</v>
      </c>
      <c r="O32" s="172">
        <v>61236362</v>
      </c>
      <c r="P32" s="168">
        <v>2023000068</v>
      </c>
      <c r="Q32" s="165" t="s">
        <v>292</v>
      </c>
      <c r="R32" s="173">
        <v>44942</v>
      </c>
      <c r="S32" s="168">
        <v>2023000048</v>
      </c>
      <c r="T32" s="173">
        <v>44945</v>
      </c>
      <c r="U32" s="173" t="s">
        <v>87</v>
      </c>
      <c r="V32" s="173" t="s">
        <v>87</v>
      </c>
      <c r="W32" s="168" t="s">
        <v>148</v>
      </c>
      <c r="X32" s="168" t="s">
        <v>208</v>
      </c>
      <c r="Y32" s="174">
        <v>44945</v>
      </c>
      <c r="Z32" s="185" t="s">
        <v>284</v>
      </c>
      <c r="AA32" s="186"/>
      <c r="AB32" s="186"/>
      <c r="AC32" s="186"/>
      <c r="AD32" s="186"/>
      <c r="AE32" s="194"/>
      <c r="AF32" s="194"/>
      <c r="AG32" s="221" t="s">
        <v>285</v>
      </c>
      <c r="AH32" s="222">
        <v>45281</v>
      </c>
      <c r="AI32" s="217">
        <v>61236362</v>
      </c>
      <c r="AJ32" s="217">
        <v>0</v>
      </c>
      <c r="AK32" s="218">
        <v>100</v>
      </c>
      <c r="AL32" s="218">
        <v>100</v>
      </c>
      <c r="AM32" s="184"/>
      <c r="AN32" s="411" t="s">
        <v>77</v>
      </c>
      <c r="AO32" s="213" t="s">
        <v>68</v>
      </c>
      <c r="AP32" s="34" t="s">
        <v>293</v>
      </c>
    </row>
    <row r="33" spans="1:42" s="177" customFormat="1" x14ac:dyDescent="0.25">
      <c r="A33" s="168" t="s">
        <v>54</v>
      </c>
      <c r="B33" s="165" t="s">
        <v>294</v>
      </c>
      <c r="C33" s="166" t="s">
        <v>295</v>
      </c>
      <c r="D33" s="167">
        <v>44944</v>
      </c>
      <c r="E33" s="168" t="s">
        <v>57</v>
      </c>
      <c r="F33" s="169" t="s">
        <v>296</v>
      </c>
      <c r="G33" s="170" t="s">
        <v>254</v>
      </c>
      <c r="H33" s="168" t="s">
        <v>297</v>
      </c>
      <c r="I33" s="171">
        <v>12182263</v>
      </c>
      <c r="J33" s="168" t="s">
        <v>298</v>
      </c>
      <c r="K33" s="168" t="s">
        <v>76</v>
      </c>
      <c r="L33" s="172">
        <v>65296000</v>
      </c>
      <c r="M33" s="168">
        <v>0</v>
      </c>
      <c r="N33" s="168">
        <v>0</v>
      </c>
      <c r="O33" s="172">
        <v>65296000</v>
      </c>
      <c r="P33" s="168">
        <v>2023000058</v>
      </c>
      <c r="Q33" s="165" t="s">
        <v>299</v>
      </c>
      <c r="R33" s="173">
        <v>44939</v>
      </c>
      <c r="S33" s="168">
        <v>2023000046</v>
      </c>
      <c r="T33" s="173">
        <v>44944</v>
      </c>
      <c r="U33" s="173" t="s">
        <v>87</v>
      </c>
      <c r="V33" s="173" t="s">
        <v>87</v>
      </c>
      <c r="W33" s="168" t="s">
        <v>159</v>
      </c>
      <c r="X33" s="168" t="s">
        <v>300</v>
      </c>
      <c r="Y33" s="174">
        <v>44945</v>
      </c>
      <c r="Z33" s="185" t="s">
        <v>284</v>
      </c>
      <c r="AA33" s="186">
        <v>12</v>
      </c>
      <c r="AB33" s="186"/>
      <c r="AC33" s="186"/>
      <c r="AD33" s="193"/>
      <c r="AE33" s="168"/>
      <c r="AF33" s="168">
        <v>2374400</v>
      </c>
      <c r="AG33" s="167">
        <v>45290</v>
      </c>
      <c r="AH33" s="173">
        <v>45301</v>
      </c>
      <c r="AI33" s="175">
        <v>67670400</v>
      </c>
      <c r="AJ33" s="175">
        <v>0</v>
      </c>
      <c r="AK33" s="209">
        <v>100</v>
      </c>
      <c r="AL33" s="209">
        <v>100</v>
      </c>
      <c r="AM33" s="168"/>
      <c r="AN33" s="410" t="s">
        <v>77</v>
      </c>
      <c r="AO33" s="168" t="s">
        <v>68</v>
      </c>
      <c r="AP33" s="34" t="s">
        <v>301</v>
      </c>
    </row>
    <row r="34" spans="1:42" s="177" customFormat="1" x14ac:dyDescent="0.25">
      <c r="A34" s="168" t="s">
        <v>54</v>
      </c>
      <c r="B34" s="165" t="s">
        <v>302</v>
      </c>
      <c r="C34" s="166" t="s">
        <v>303</v>
      </c>
      <c r="D34" s="167">
        <v>44945</v>
      </c>
      <c r="E34" s="168" t="s">
        <v>57</v>
      </c>
      <c r="F34" s="169" t="s">
        <v>304</v>
      </c>
      <c r="G34" s="170" t="s">
        <v>254</v>
      </c>
      <c r="H34" s="168" t="s">
        <v>305</v>
      </c>
      <c r="I34" s="223" t="s">
        <v>306</v>
      </c>
      <c r="J34" s="168" t="s">
        <v>307</v>
      </c>
      <c r="K34" s="168" t="s">
        <v>76</v>
      </c>
      <c r="L34" s="172">
        <v>48766905</v>
      </c>
      <c r="M34" s="168">
        <v>0</v>
      </c>
      <c r="N34" s="168">
        <v>0</v>
      </c>
      <c r="O34" s="172">
        <v>48766905</v>
      </c>
      <c r="P34" s="168">
        <v>2023000045</v>
      </c>
      <c r="Q34" s="165" t="s">
        <v>308</v>
      </c>
      <c r="R34" s="173">
        <v>44938</v>
      </c>
      <c r="S34" s="168">
        <v>2023000047</v>
      </c>
      <c r="T34" s="173">
        <v>44945</v>
      </c>
      <c r="U34" s="173" t="s">
        <v>87</v>
      </c>
      <c r="V34" s="173" t="s">
        <v>87</v>
      </c>
      <c r="W34" s="168" t="s">
        <v>282</v>
      </c>
      <c r="X34" s="168" t="s">
        <v>309</v>
      </c>
      <c r="Y34" s="174">
        <v>44946</v>
      </c>
      <c r="Z34" s="185" t="s">
        <v>310</v>
      </c>
      <c r="AA34" s="186"/>
      <c r="AB34" s="186"/>
      <c r="AC34" s="186"/>
      <c r="AD34" s="186"/>
      <c r="AE34" s="179"/>
      <c r="AF34" s="179"/>
      <c r="AG34" s="178">
        <v>45279</v>
      </c>
      <c r="AH34" s="219">
        <v>45295</v>
      </c>
      <c r="AI34" s="202">
        <v>48766905</v>
      </c>
      <c r="AJ34" s="202">
        <v>0</v>
      </c>
      <c r="AK34" s="210">
        <v>100</v>
      </c>
      <c r="AL34" s="210">
        <v>100</v>
      </c>
      <c r="AM34" s="199"/>
      <c r="AN34" s="414" t="s">
        <v>77</v>
      </c>
      <c r="AO34" s="168" t="s">
        <v>311</v>
      </c>
      <c r="AP34" s="34" t="s">
        <v>312</v>
      </c>
    </row>
    <row r="35" spans="1:42" s="177" customFormat="1" x14ac:dyDescent="0.25">
      <c r="A35" s="168" t="s">
        <v>54</v>
      </c>
      <c r="B35" s="165" t="s">
        <v>313</v>
      </c>
      <c r="C35" s="166" t="s">
        <v>314</v>
      </c>
      <c r="D35" s="167">
        <v>44945</v>
      </c>
      <c r="E35" s="168" t="s">
        <v>57</v>
      </c>
      <c r="F35" s="169" t="s">
        <v>315</v>
      </c>
      <c r="G35" s="170" t="s">
        <v>144</v>
      </c>
      <c r="H35" s="168" t="s">
        <v>316</v>
      </c>
      <c r="I35" s="171">
        <v>7717210</v>
      </c>
      <c r="J35" s="168" t="s">
        <v>317</v>
      </c>
      <c r="K35" s="168" t="s">
        <v>76</v>
      </c>
      <c r="L35" s="172">
        <v>48766905</v>
      </c>
      <c r="M35" s="168">
        <v>0</v>
      </c>
      <c r="N35" s="168">
        <v>0</v>
      </c>
      <c r="O35" s="172">
        <v>48766905</v>
      </c>
      <c r="P35" s="168">
        <v>2023000048</v>
      </c>
      <c r="Q35" s="165" t="s">
        <v>308</v>
      </c>
      <c r="R35" s="173">
        <v>44939</v>
      </c>
      <c r="S35" s="168">
        <v>2023000051</v>
      </c>
      <c r="T35" s="173">
        <v>44945</v>
      </c>
      <c r="U35" s="173" t="s">
        <v>87</v>
      </c>
      <c r="V35" s="173" t="s">
        <v>87</v>
      </c>
      <c r="W35" s="168" t="s">
        <v>282</v>
      </c>
      <c r="X35" s="168" t="s">
        <v>309</v>
      </c>
      <c r="Y35" s="174">
        <v>44946</v>
      </c>
      <c r="Z35" s="185" t="s">
        <v>310</v>
      </c>
      <c r="AA35" s="186"/>
      <c r="AB35" s="186"/>
      <c r="AC35" s="186"/>
      <c r="AD35" s="186"/>
      <c r="AE35" s="186"/>
      <c r="AF35" s="186"/>
      <c r="AG35" s="185">
        <v>45279</v>
      </c>
      <c r="AH35" s="224">
        <v>45303</v>
      </c>
      <c r="AI35" s="175">
        <v>48766905</v>
      </c>
      <c r="AJ35" s="175">
        <v>0</v>
      </c>
      <c r="AK35" s="209">
        <v>100</v>
      </c>
      <c r="AL35" s="209">
        <v>100</v>
      </c>
      <c r="AM35" s="168"/>
      <c r="AN35" s="410" t="s">
        <v>77</v>
      </c>
      <c r="AO35" s="168" t="s">
        <v>68</v>
      </c>
      <c r="AP35" s="34" t="s">
        <v>318</v>
      </c>
    </row>
    <row r="36" spans="1:42" s="177" customFormat="1" x14ac:dyDescent="0.25">
      <c r="A36" s="168" t="s">
        <v>54</v>
      </c>
      <c r="B36" s="165" t="s">
        <v>319</v>
      </c>
      <c r="C36" s="166" t="s">
        <v>320</v>
      </c>
      <c r="D36" s="167">
        <v>44944</v>
      </c>
      <c r="E36" s="168" t="s">
        <v>82</v>
      </c>
      <c r="F36" s="169" t="s">
        <v>321</v>
      </c>
      <c r="G36" s="170" t="s">
        <v>322</v>
      </c>
      <c r="H36" s="168" t="s">
        <v>323</v>
      </c>
      <c r="I36" s="171">
        <v>1003951202</v>
      </c>
      <c r="J36" s="168" t="s">
        <v>324</v>
      </c>
      <c r="K36" s="168" t="s">
        <v>76</v>
      </c>
      <c r="L36" s="172">
        <v>25760000</v>
      </c>
      <c r="M36" s="168">
        <v>0</v>
      </c>
      <c r="N36" s="168">
        <v>0</v>
      </c>
      <c r="O36" s="172">
        <v>25760000</v>
      </c>
      <c r="P36" s="168">
        <v>2023000061</v>
      </c>
      <c r="Q36" s="165" t="s">
        <v>63</v>
      </c>
      <c r="R36" s="173">
        <v>44939</v>
      </c>
      <c r="S36" s="168">
        <v>2023000045</v>
      </c>
      <c r="T36" s="173">
        <v>44944</v>
      </c>
      <c r="U36" s="173" t="s">
        <v>87</v>
      </c>
      <c r="V36" s="173" t="s">
        <v>87</v>
      </c>
      <c r="W36" s="168" t="s">
        <v>64</v>
      </c>
      <c r="X36" s="168" t="s">
        <v>65</v>
      </c>
      <c r="Y36" s="174">
        <v>44945</v>
      </c>
      <c r="Z36" s="185" t="s">
        <v>284</v>
      </c>
      <c r="AA36" s="186"/>
      <c r="AB36" s="186"/>
      <c r="AC36" s="186"/>
      <c r="AD36" s="186"/>
      <c r="AE36" s="194"/>
      <c r="AF36" s="194"/>
      <c r="AG36" s="221">
        <v>45290</v>
      </c>
      <c r="AH36" s="221">
        <v>45412</v>
      </c>
      <c r="AI36" s="181">
        <v>25536000</v>
      </c>
      <c r="AJ36" s="182">
        <v>0</v>
      </c>
      <c r="AK36" s="212">
        <v>100</v>
      </c>
      <c r="AL36" s="212">
        <v>100</v>
      </c>
      <c r="AM36" s="208"/>
      <c r="AN36" s="413" t="s">
        <v>77</v>
      </c>
      <c r="AO36" s="168" t="s">
        <v>78</v>
      </c>
      <c r="AP36" s="34" t="s">
        <v>325</v>
      </c>
    </row>
    <row r="37" spans="1:42" s="177" customFormat="1" x14ac:dyDescent="0.25">
      <c r="A37" s="168" t="s">
        <v>54</v>
      </c>
      <c r="B37" s="165" t="s">
        <v>326</v>
      </c>
      <c r="C37" s="166" t="s">
        <v>327</v>
      </c>
      <c r="D37" s="167">
        <v>44945</v>
      </c>
      <c r="E37" s="168" t="s">
        <v>57</v>
      </c>
      <c r="F37" s="169" t="s">
        <v>328</v>
      </c>
      <c r="G37" s="170" t="s">
        <v>166</v>
      </c>
      <c r="H37" s="168" t="s">
        <v>329</v>
      </c>
      <c r="I37" s="171">
        <v>1075251457</v>
      </c>
      <c r="J37" s="168" t="s">
        <v>330</v>
      </c>
      <c r="K37" s="168" t="s">
        <v>76</v>
      </c>
      <c r="L37" s="172">
        <v>50240960</v>
      </c>
      <c r="M37" s="168">
        <v>0</v>
      </c>
      <c r="N37" s="168">
        <v>0</v>
      </c>
      <c r="O37" s="172">
        <v>50240960</v>
      </c>
      <c r="P37" s="168">
        <v>2023000062</v>
      </c>
      <c r="Q37" s="165" t="s">
        <v>331</v>
      </c>
      <c r="R37" s="173">
        <v>44939</v>
      </c>
      <c r="S37" s="168">
        <v>2023000052</v>
      </c>
      <c r="T37" s="173">
        <v>44945</v>
      </c>
      <c r="U37" s="173" t="s">
        <v>87</v>
      </c>
      <c r="V37" s="173" t="s">
        <v>87</v>
      </c>
      <c r="W37" s="168" t="s">
        <v>159</v>
      </c>
      <c r="X37" s="168" t="s">
        <v>300</v>
      </c>
      <c r="Y37" s="174">
        <v>44945</v>
      </c>
      <c r="Z37" s="185" t="s">
        <v>310</v>
      </c>
      <c r="AA37" s="186"/>
      <c r="AB37" s="186"/>
      <c r="AC37" s="194"/>
      <c r="AD37" s="225"/>
      <c r="AE37" s="184"/>
      <c r="AF37" s="184"/>
      <c r="AG37" s="226" t="s">
        <v>332</v>
      </c>
      <c r="AH37" s="227">
        <v>45287</v>
      </c>
      <c r="AI37" s="217">
        <v>50240960</v>
      </c>
      <c r="AJ37" s="217">
        <v>0</v>
      </c>
      <c r="AK37" s="218">
        <v>100</v>
      </c>
      <c r="AL37" s="218">
        <v>100</v>
      </c>
      <c r="AM37" s="184"/>
      <c r="AN37" s="410" t="s">
        <v>77</v>
      </c>
      <c r="AO37" s="168" t="s">
        <v>68</v>
      </c>
      <c r="AP37" s="34" t="s">
        <v>333</v>
      </c>
    </row>
    <row r="38" spans="1:42" s="177" customFormat="1" x14ac:dyDescent="0.25">
      <c r="A38" s="168" t="s">
        <v>54</v>
      </c>
      <c r="B38" s="165" t="s">
        <v>334</v>
      </c>
      <c r="C38" s="166" t="s">
        <v>335</v>
      </c>
      <c r="D38" s="167">
        <v>44945</v>
      </c>
      <c r="E38" s="168" t="s">
        <v>57</v>
      </c>
      <c r="F38" s="169" t="s">
        <v>336</v>
      </c>
      <c r="G38" s="170" t="s">
        <v>254</v>
      </c>
      <c r="H38" s="168" t="s">
        <v>337</v>
      </c>
      <c r="I38" s="171">
        <v>40611945</v>
      </c>
      <c r="J38" s="168" t="s">
        <v>338</v>
      </c>
      <c r="K38" s="168" t="s">
        <v>76</v>
      </c>
      <c r="L38" s="172">
        <v>49280000</v>
      </c>
      <c r="M38" s="168">
        <v>0</v>
      </c>
      <c r="N38" s="168">
        <v>0</v>
      </c>
      <c r="O38" s="172">
        <v>49280000</v>
      </c>
      <c r="P38" s="168">
        <v>2023000069</v>
      </c>
      <c r="Q38" s="165" t="s">
        <v>169</v>
      </c>
      <c r="R38" s="173">
        <v>44942</v>
      </c>
      <c r="S38" s="168">
        <v>2023000056</v>
      </c>
      <c r="T38" s="173">
        <v>44946</v>
      </c>
      <c r="U38" s="173" t="s">
        <v>87</v>
      </c>
      <c r="V38" s="173" t="s">
        <v>87</v>
      </c>
      <c r="W38" s="168" t="s">
        <v>180</v>
      </c>
      <c r="X38" s="168" t="s">
        <v>339</v>
      </c>
      <c r="Y38" s="174">
        <v>44946</v>
      </c>
      <c r="Z38" s="185" t="s">
        <v>284</v>
      </c>
      <c r="AA38" s="186"/>
      <c r="AB38" s="193"/>
      <c r="AC38" s="168"/>
      <c r="AD38" s="168"/>
      <c r="AE38" s="168"/>
      <c r="AF38" s="168"/>
      <c r="AG38" s="167">
        <v>45278</v>
      </c>
      <c r="AH38" s="228">
        <v>45279</v>
      </c>
      <c r="AI38" s="175">
        <v>49280000</v>
      </c>
      <c r="AJ38" s="175">
        <v>0</v>
      </c>
      <c r="AK38" s="209">
        <v>100</v>
      </c>
      <c r="AL38" s="209">
        <v>100</v>
      </c>
      <c r="AM38" s="168"/>
      <c r="AN38" s="410" t="s">
        <v>77</v>
      </c>
      <c r="AO38" s="168" t="s">
        <v>68</v>
      </c>
      <c r="AP38" s="34" t="s">
        <v>340</v>
      </c>
    </row>
    <row r="39" spans="1:42" s="177" customFormat="1" x14ac:dyDescent="0.25">
      <c r="A39" s="168" t="s">
        <v>54</v>
      </c>
      <c r="B39" s="165" t="s">
        <v>341</v>
      </c>
      <c r="C39" s="166" t="s">
        <v>342</v>
      </c>
      <c r="D39" s="167">
        <v>44945</v>
      </c>
      <c r="E39" s="168" t="s">
        <v>57</v>
      </c>
      <c r="F39" s="169" t="s">
        <v>343</v>
      </c>
      <c r="G39" s="170" t="s">
        <v>344</v>
      </c>
      <c r="H39" s="168" t="s">
        <v>345</v>
      </c>
      <c r="I39" s="171">
        <v>38792405</v>
      </c>
      <c r="J39" s="168" t="s">
        <v>346</v>
      </c>
      <c r="K39" s="168" t="s">
        <v>76</v>
      </c>
      <c r="L39" s="172">
        <v>91694207</v>
      </c>
      <c r="M39" s="168">
        <v>0</v>
      </c>
      <c r="N39" s="168">
        <v>0</v>
      </c>
      <c r="O39" s="172">
        <v>91694207</v>
      </c>
      <c r="P39" s="168">
        <v>2023000060</v>
      </c>
      <c r="Q39" s="165" t="s">
        <v>331</v>
      </c>
      <c r="R39" s="173">
        <v>44939</v>
      </c>
      <c r="S39" s="168">
        <v>2023000050</v>
      </c>
      <c r="T39" s="173">
        <v>44945</v>
      </c>
      <c r="U39" s="174">
        <v>44945</v>
      </c>
      <c r="V39" s="173">
        <v>44945</v>
      </c>
      <c r="W39" s="168" t="s">
        <v>159</v>
      </c>
      <c r="X39" s="168" t="s">
        <v>300</v>
      </c>
      <c r="Y39" s="174">
        <v>44946</v>
      </c>
      <c r="Z39" s="185" t="s">
        <v>310</v>
      </c>
      <c r="AA39" s="186"/>
      <c r="AB39" s="186"/>
      <c r="AC39" s="179"/>
      <c r="AD39" s="198"/>
      <c r="AE39" s="199"/>
      <c r="AF39" s="199"/>
      <c r="AG39" s="200" t="s">
        <v>332</v>
      </c>
      <c r="AH39" s="229">
        <v>45281</v>
      </c>
      <c r="AI39" s="202">
        <v>91694207</v>
      </c>
      <c r="AJ39" s="202">
        <v>0</v>
      </c>
      <c r="AK39" s="210">
        <v>100</v>
      </c>
      <c r="AL39" s="210">
        <v>100</v>
      </c>
      <c r="AM39" s="199"/>
      <c r="AN39" s="410" t="s">
        <v>77</v>
      </c>
      <c r="AO39" s="213" t="s">
        <v>68</v>
      </c>
      <c r="AP39" s="34" t="s">
        <v>347</v>
      </c>
    </row>
    <row r="40" spans="1:42" s="177" customFormat="1" x14ac:dyDescent="0.25">
      <c r="A40" s="168" t="s">
        <v>54</v>
      </c>
      <c r="B40" s="165" t="s">
        <v>348</v>
      </c>
      <c r="C40" s="166" t="s">
        <v>349</v>
      </c>
      <c r="D40" s="167">
        <v>44945</v>
      </c>
      <c r="E40" s="168" t="s">
        <v>57</v>
      </c>
      <c r="F40" s="169" t="s">
        <v>350</v>
      </c>
      <c r="G40" s="170" t="s">
        <v>344</v>
      </c>
      <c r="H40" s="168" t="s">
        <v>351</v>
      </c>
      <c r="I40" s="171">
        <v>1075213661</v>
      </c>
      <c r="J40" s="168" t="s">
        <v>352</v>
      </c>
      <c r="K40" s="168" t="s">
        <v>76</v>
      </c>
      <c r="L40" s="172">
        <v>65296000</v>
      </c>
      <c r="M40" s="168">
        <v>0</v>
      </c>
      <c r="N40" s="168">
        <v>0</v>
      </c>
      <c r="O40" s="172">
        <v>65296000</v>
      </c>
      <c r="P40" s="168">
        <v>2023000059</v>
      </c>
      <c r="Q40" s="165" t="s">
        <v>331</v>
      </c>
      <c r="R40" s="173">
        <v>44939</v>
      </c>
      <c r="S40" s="168">
        <v>2023000054</v>
      </c>
      <c r="T40" s="173">
        <v>44946</v>
      </c>
      <c r="U40" s="173" t="s">
        <v>87</v>
      </c>
      <c r="V40" s="173" t="s">
        <v>87</v>
      </c>
      <c r="W40" s="168" t="s">
        <v>159</v>
      </c>
      <c r="X40" s="168" t="s">
        <v>300</v>
      </c>
      <c r="Y40" s="174" t="s">
        <v>67</v>
      </c>
      <c r="Z40" s="185" t="s">
        <v>353</v>
      </c>
      <c r="AA40" s="186"/>
      <c r="AB40" s="186"/>
      <c r="AC40" s="186"/>
      <c r="AD40" s="193"/>
      <c r="AE40" s="168"/>
      <c r="AF40" s="168"/>
      <c r="AG40" s="167" t="s">
        <v>354</v>
      </c>
      <c r="AH40" s="228">
        <v>45288</v>
      </c>
      <c r="AI40" s="217">
        <v>65296000</v>
      </c>
      <c r="AJ40" s="217">
        <v>0</v>
      </c>
      <c r="AK40" s="218">
        <v>100</v>
      </c>
      <c r="AL40" s="218">
        <v>100</v>
      </c>
      <c r="AM40" s="184"/>
      <c r="AN40" s="410" t="s">
        <v>77</v>
      </c>
      <c r="AO40" s="168" t="s">
        <v>68</v>
      </c>
      <c r="AP40" s="34" t="s">
        <v>355</v>
      </c>
    </row>
    <row r="41" spans="1:42" s="177" customFormat="1" x14ac:dyDescent="0.25">
      <c r="A41" s="168" t="s">
        <v>54</v>
      </c>
      <c r="B41" s="165" t="s">
        <v>356</v>
      </c>
      <c r="C41" s="166" t="s">
        <v>357</v>
      </c>
      <c r="D41" s="167">
        <v>44945</v>
      </c>
      <c r="E41" s="168" t="s">
        <v>57</v>
      </c>
      <c r="F41" s="169" t="s">
        <v>358</v>
      </c>
      <c r="G41" s="170" t="s">
        <v>344</v>
      </c>
      <c r="H41" s="168" t="s">
        <v>359</v>
      </c>
      <c r="I41" s="171">
        <v>1080186576</v>
      </c>
      <c r="J41" s="168" t="s">
        <v>360</v>
      </c>
      <c r="K41" s="168" t="s">
        <v>76</v>
      </c>
      <c r="L41" s="172">
        <v>50248594</v>
      </c>
      <c r="M41" s="168">
        <v>0</v>
      </c>
      <c r="N41" s="168">
        <v>0</v>
      </c>
      <c r="O41" s="172">
        <v>50248594</v>
      </c>
      <c r="P41" s="168">
        <v>2023000064</v>
      </c>
      <c r="Q41" s="165" t="s">
        <v>361</v>
      </c>
      <c r="R41" s="173">
        <v>44942</v>
      </c>
      <c r="S41" s="168">
        <v>2023000055</v>
      </c>
      <c r="T41" s="173">
        <v>44946</v>
      </c>
      <c r="U41" s="173" t="s">
        <v>87</v>
      </c>
      <c r="V41" s="173" t="s">
        <v>87</v>
      </c>
      <c r="W41" s="168" t="s">
        <v>159</v>
      </c>
      <c r="X41" s="168" t="s">
        <v>362</v>
      </c>
      <c r="Y41" s="174" t="s">
        <v>67</v>
      </c>
      <c r="Z41" s="185" t="s">
        <v>363</v>
      </c>
      <c r="AA41" s="186"/>
      <c r="AB41" s="186"/>
      <c r="AC41" s="186"/>
      <c r="AD41" s="186"/>
      <c r="AE41" s="179"/>
      <c r="AF41" s="179"/>
      <c r="AG41" s="178" t="s">
        <v>364</v>
      </c>
      <c r="AH41" s="230">
        <v>45330</v>
      </c>
      <c r="AI41" s="175">
        <v>50248594</v>
      </c>
      <c r="AJ41" s="175">
        <v>50248594</v>
      </c>
      <c r="AK41" s="209">
        <v>100</v>
      </c>
      <c r="AL41" s="209">
        <v>100</v>
      </c>
      <c r="AM41" s="168"/>
      <c r="AN41" s="410" t="s">
        <v>77</v>
      </c>
      <c r="AO41" s="168" t="s">
        <v>68</v>
      </c>
      <c r="AP41" s="34" t="s">
        <v>365</v>
      </c>
    </row>
    <row r="42" spans="1:42" s="177" customFormat="1" x14ac:dyDescent="0.25">
      <c r="A42" s="168" t="s">
        <v>54</v>
      </c>
      <c r="B42" s="165" t="s">
        <v>366</v>
      </c>
      <c r="C42" s="166" t="s">
        <v>367</v>
      </c>
      <c r="D42" s="167">
        <v>44946</v>
      </c>
      <c r="E42" s="168" t="s">
        <v>82</v>
      </c>
      <c r="F42" s="169" t="s">
        <v>368</v>
      </c>
      <c r="G42" s="170" t="s">
        <v>166</v>
      </c>
      <c r="H42" s="168" t="s">
        <v>369</v>
      </c>
      <c r="I42" s="171">
        <v>1075250162</v>
      </c>
      <c r="J42" s="168" t="s">
        <v>370</v>
      </c>
      <c r="K42" s="168" t="s">
        <v>76</v>
      </c>
      <c r="L42" s="172">
        <v>24640000</v>
      </c>
      <c r="M42" s="168">
        <v>0</v>
      </c>
      <c r="N42" s="168">
        <v>0</v>
      </c>
      <c r="O42" s="172">
        <v>24640000</v>
      </c>
      <c r="P42" s="168">
        <v>2023000071</v>
      </c>
      <c r="Q42" s="165" t="s">
        <v>371</v>
      </c>
      <c r="R42" s="173">
        <v>44942</v>
      </c>
      <c r="S42" s="168">
        <v>2023000057</v>
      </c>
      <c r="T42" s="173">
        <v>44946</v>
      </c>
      <c r="U42" s="173" t="s">
        <v>87</v>
      </c>
      <c r="V42" s="173" t="s">
        <v>87</v>
      </c>
      <c r="W42" s="168" t="s">
        <v>64</v>
      </c>
      <c r="X42" s="168" t="s">
        <v>65</v>
      </c>
      <c r="Y42" s="174" t="s">
        <v>67</v>
      </c>
      <c r="Z42" s="185" t="s">
        <v>353</v>
      </c>
      <c r="AA42" s="186"/>
      <c r="AB42" s="186"/>
      <c r="AC42" s="194"/>
      <c r="AD42" s="194"/>
      <c r="AE42" s="194"/>
      <c r="AF42" s="194"/>
      <c r="AG42" s="221">
        <v>45282</v>
      </c>
      <c r="AH42" s="221">
        <v>45295</v>
      </c>
      <c r="AI42" s="181">
        <v>24640000</v>
      </c>
      <c r="AJ42" s="182">
        <v>0</v>
      </c>
      <c r="AK42" s="212">
        <v>100</v>
      </c>
      <c r="AL42" s="212">
        <v>100</v>
      </c>
      <c r="AM42" s="208"/>
      <c r="AN42" s="410" t="s">
        <v>77</v>
      </c>
      <c r="AO42" s="168" t="s">
        <v>68</v>
      </c>
      <c r="AP42" s="34" t="s">
        <v>372</v>
      </c>
    </row>
    <row r="43" spans="1:42" s="177" customFormat="1" x14ac:dyDescent="0.25">
      <c r="A43" s="168" t="s">
        <v>54</v>
      </c>
      <c r="B43" s="165" t="s">
        <v>373</v>
      </c>
      <c r="C43" s="166" t="s">
        <v>374</v>
      </c>
      <c r="D43" s="167">
        <v>44949</v>
      </c>
      <c r="E43" s="168" t="s">
        <v>57</v>
      </c>
      <c r="F43" s="169" t="s">
        <v>375</v>
      </c>
      <c r="G43" s="170" t="s">
        <v>376</v>
      </c>
      <c r="H43" s="168" t="s">
        <v>377</v>
      </c>
      <c r="I43" s="171">
        <v>1079183634</v>
      </c>
      <c r="J43" s="168" t="s">
        <v>378</v>
      </c>
      <c r="K43" s="168" t="s">
        <v>76</v>
      </c>
      <c r="L43" s="172">
        <v>36064000</v>
      </c>
      <c r="M43" s="168">
        <v>0</v>
      </c>
      <c r="N43" s="168">
        <v>0</v>
      </c>
      <c r="O43" s="172">
        <v>36064000</v>
      </c>
      <c r="P43" s="168">
        <v>2023000024</v>
      </c>
      <c r="Q43" s="165" t="s">
        <v>63</v>
      </c>
      <c r="R43" s="173">
        <v>44931</v>
      </c>
      <c r="S43" s="168">
        <v>2023000063</v>
      </c>
      <c r="T43" s="173">
        <v>44949</v>
      </c>
      <c r="U43" s="173" t="s">
        <v>87</v>
      </c>
      <c r="V43" s="173" t="s">
        <v>87</v>
      </c>
      <c r="W43" s="168" t="s">
        <v>137</v>
      </c>
      <c r="X43" s="168" t="s">
        <v>379</v>
      </c>
      <c r="Y43" s="174">
        <v>44949</v>
      </c>
      <c r="Z43" s="185" t="s">
        <v>380</v>
      </c>
      <c r="AA43" s="186"/>
      <c r="AB43" s="193"/>
      <c r="AC43" s="168"/>
      <c r="AD43" s="168"/>
      <c r="AE43" s="168"/>
      <c r="AF43" s="168"/>
      <c r="AG43" s="167">
        <v>45291</v>
      </c>
      <c r="AH43" s="173">
        <v>45305</v>
      </c>
      <c r="AI43" s="175">
        <v>35227773</v>
      </c>
      <c r="AJ43" s="175">
        <v>0</v>
      </c>
      <c r="AK43" s="209">
        <v>100</v>
      </c>
      <c r="AL43" s="209">
        <v>100</v>
      </c>
      <c r="AM43" s="168"/>
      <c r="AN43" s="410" t="s">
        <v>77</v>
      </c>
      <c r="AO43" s="168" t="s">
        <v>68</v>
      </c>
      <c r="AP43" s="34" t="s">
        <v>381</v>
      </c>
    </row>
    <row r="44" spans="1:42" s="177" customFormat="1" x14ac:dyDescent="0.25">
      <c r="A44" s="168" t="s">
        <v>54</v>
      </c>
      <c r="B44" s="165" t="s">
        <v>382</v>
      </c>
      <c r="C44" s="166" t="s">
        <v>383</v>
      </c>
      <c r="D44" s="167">
        <v>44949</v>
      </c>
      <c r="E44" s="168" t="s">
        <v>57</v>
      </c>
      <c r="F44" s="169" t="s">
        <v>384</v>
      </c>
      <c r="G44" s="170" t="s">
        <v>385</v>
      </c>
      <c r="H44" s="168" t="s">
        <v>386</v>
      </c>
      <c r="I44" s="171">
        <v>1075245021</v>
      </c>
      <c r="J44" s="168" t="s">
        <v>387</v>
      </c>
      <c r="K44" s="168" t="s">
        <v>76</v>
      </c>
      <c r="L44" s="172">
        <v>50248594</v>
      </c>
      <c r="M44" s="168">
        <v>0</v>
      </c>
      <c r="N44" s="168">
        <v>0</v>
      </c>
      <c r="O44" s="172">
        <v>50248594</v>
      </c>
      <c r="P44" s="168">
        <v>2023000084</v>
      </c>
      <c r="Q44" s="165" t="s">
        <v>331</v>
      </c>
      <c r="R44" s="173">
        <v>44945</v>
      </c>
      <c r="S44" s="168">
        <v>2023000066</v>
      </c>
      <c r="T44" s="173">
        <v>44949</v>
      </c>
      <c r="U44" s="173" t="s">
        <v>87</v>
      </c>
      <c r="V44" s="173" t="s">
        <v>87</v>
      </c>
      <c r="W44" s="168" t="s">
        <v>159</v>
      </c>
      <c r="X44" s="168" t="s">
        <v>300</v>
      </c>
      <c r="Y44" s="174">
        <v>44950</v>
      </c>
      <c r="Z44" s="185" t="s">
        <v>380</v>
      </c>
      <c r="AA44" s="186"/>
      <c r="AB44" s="186"/>
      <c r="AC44" s="179"/>
      <c r="AD44" s="198"/>
      <c r="AE44" s="199"/>
      <c r="AF44" s="199"/>
      <c r="AG44" s="200" t="s">
        <v>242</v>
      </c>
      <c r="AH44" s="201">
        <v>45295</v>
      </c>
      <c r="AI44" s="202">
        <v>50248594</v>
      </c>
      <c r="AJ44" s="202">
        <v>0</v>
      </c>
      <c r="AK44" s="210">
        <v>100</v>
      </c>
      <c r="AL44" s="210">
        <v>100</v>
      </c>
      <c r="AM44" s="199"/>
      <c r="AN44" s="410" t="s">
        <v>77</v>
      </c>
      <c r="AO44" s="168" t="s">
        <v>68</v>
      </c>
      <c r="AP44" s="34" t="s">
        <v>388</v>
      </c>
    </row>
    <row r="45" spans="1:42" s="177" customFormat="1" x14ac:dyDescent="0.25">
      <c r="A45" s="168" t="s">
        <v>54</v>
      </c>
      <c r="B45" s="165" t="s">
        <v>389</v>
      </c>
      <c r="C45" s="166" t="s">
        <v>390</v>
      </c>
      <c r="D45" s="167">
        <v>44950</v>
      </c>
      <c r="E45" s="168" t="s">
        <v>57</v>
      </c>
      <c r="F45" s="169" t="s">
        <v>391</v>
      </c>
      <c r="G45" s="170" t="s">
        <v>193</v>
      </c>
      <c r="H45" s="168" t="s">
        <v>392</v>
      </c>
      <c r="I45" s="171">
        <v>1075212593</v>
      </c>
      <c r="J45" s="168" t="s">
        <v>393</v>
      </c>
      <c r="K45" s="168" t="s">
        <v>76</v>
      </c>
      <c r="L45" s="172">
        <v>61161870</v>
      </c>
      <c r="M45" s="168">
        <v>0</v>
      </c>
      <c r="N45" s="168">
        <v>0</v>
      </c>
      <c r="O45" s="172">
        <v>61161870</v>
      </c>
      <c r="P45" s="168">
        <v>2023000092</v>
      </c>
      <c r="Q45" s="165" t="s">
        <v>394</v>
      </c>
      <c r="R45" s="173">
        <v>44946</v>
      </c>
      <c r="S45" s="168">
        <v>2023000068</v>
      </c>
      <c r="T45" s="173">
        <v>44950</v>
      </c>
      <c r="U45" s="173" t="s">
        <v>87</v>
      </c>
      <c r="V45" s="173" t="s">
        <v>87</v>
      </c>
      <c r="W45" s="168" t="s">
        <v>282</v>
      </c>
      <c r="X45" s="168" t="s">
        <v>309</v>
      </c>
      <c r="Y45" s="174">
        <v>44950</v>
      </c>
      <c r="Z45" s="185" t="s">
        <v>395</v>
      </c>
      <c r="AA45" s="186">
        <v>21</v>
      </c>
      <c r="AB45" s="186"/>
      <c r="AC45" s="186"/>
      <c r="AD45" s="186"/>
      <c r="AE45" s="204"/>
      <c r="AF45" s="204">
        <v>3892119</v>
      </c>
      <c r="AG45" s="195">
        <v>45305</v>
      </c>
      <c r="AH45" s="211">
        <v>45314</v>
      </c>
      <c r="AI45" s="207">
        <v>65053989</v>
      </c>
      <c r="AJ45" s="207">
        <v>0</v>
      </c>
      <c r="AK45" s="212">
        <v>100</v>
      </c>
      <c r="AL45" s="212">
        <v>100</v>
      </c>
      <c r="AM45" s="208"/>
      <c r="AN45" s="413" t="s">
        <v>77</v>
      </c>
      <c r="AO45" s="168" t="s">
        <v>78</v>
      </c>
      <c r="AP45" s="34" t="s">
        <v>396</v>
      </c>
    </row>
    <row r="46" spans="1:42" s="177" customFormat="1" x14ac:dyDescent="0.25">
      <c r="A46" s="168" t="s">
        <v>54</v>
      </c>
      <c r="B46" s="165" t="s">
        <v>397</v>
      </c>
      <c r="C46" s="166" t="s">
        <v>398</v>
      </c>
      <c r="D46" s="167">
        <v>44949</v>
      </c>
      <c r="E46" s="168" t="s">
        <v>57</v>
      </c>
      <c r="F46" s="169" t="s">
        <v>399</v>
      </c>
      <c r="G46" s="170" t="s">
        <v>193</v>
      </c>
      <c r="H46" s="168" t="s">
        <v>400</v>
      </c>
      <c r="I46" s="171">
        <v>12271413</v>
      </c>
      <c r="J46" s="168" t="s">
        <v>401</v>
      </c>
      <c r="K46" s="168" t="s">
        <v>76</v>
      </c>
      <c r="L46" s="172">
        <v>65296000</v>
      </c>
      <c r="M46" s="168">
        <v>0</v>
      </c>
      <c r="N46" s="168">
        <v>0</v>
      </c>
      <c r="O46" s="172">
        <v>65296000</v>
      </c>
      <c r="P46" s="168">
        <v>2023000057</v>
      </c>
      <c r="Q46" s="165" t="s">
        <v>402</v>
      </c>
      <c r="R46" s="173">
        <v>44939</v>
      </c>
      <c r="S46" s="168">
        <v>2023000065</v>
      </c>
      <c r="T46" s="173">
        <v>44949</v>
      </c>
      <c r="U46" s="173" t="s">
        <v>87</v>
      </c>
      <c r="V46" s="173" t="s">
        <v>87</v>
      </c>
      <c r="W46" s="168" t="s">
        <v>159</v>
      </c>
      <c r="X46" s="168" t="s">
        <v>300</v>
      </c>
      <c r="Y46" s="174">
        <v>44950</v>
      </c>
      <c r="Z46" s="185" t="s">
        <v>380</v>
      </c>
      <c r="AA46" s="186"/>
      <c r="AB46" s="186"/>
      <c r="AC46" s="194"/>
      <c r="AD46" s="225"/>
      <c r="AE46" s="184"/>
      <c r="AF46" s="184"/>
      <c r="AG46" s="226" t="s">
        <v>242</v>
      </c>
      <c r="AH46" s="216">
        <v>45289</v>
      </c>
      <c r="AI46" s="217">
        <v>65296000</v>
      </c>
      <c r="AJ46" s="217">
        <v>0</v>
      </c>
      <c r="AK46" s="218">
        <v>100</v>
      </c>
      <c r="AL46" s="218">
        <v>100</v>
      </c>
      <c r="AM46" s="184"/>
      <c r="AN46" s="410" t="s">
        <v>77</v>
      </c>
      <c r="AO46" s="168" t="s">
        <v>68</v>
      </c>
      <c r="AP46" s="34" t="s">
        <v>403</v>
      </c>
    </row>
    <row r="47" spans="1:42" s="177" customFormat="1" x14ac:dyDescent="0.25">
      <c r="A47" s="168" t="s">
        <v>54</v>
      </c>
      <c r="B47" s="165" t="s">
        <v>404</v>
      </c>
      <c r="C47" s="166" t="s">
        <v>405</v>
      </c>
      <c r="D47" s="167">
        <v>44949</v>
      </c>
      <c r="E47" s="168" t="s">
        <v>57</v>
      </c>
      <c r="F47" s="169" t="s">
        <v>406</v>
      </c>
      <c r="G47" s="170" t="s">
        <v>193</v>
      </c>
      <c r="H47" s="168" t="s">
        <v>407</v>
      </c>
      <c r="I47" s="171">
        <v>1075237413</v>
      </c>
      <c r="J47" s="168" t="s">
        <v>408</v>
      </c>
      <c r="K47" s="168" t="s">
        <v>76</v>
      </c>
      <c r="L47" s="172">
        <v>57979152</v>
      </c>
      <c r="M47" s="168">
        <v>0</v>
      </c>
      <c r="N47" s="168">
        <v>0</v>
      </c>
      <c r="O47" s="172">
        <v>57979152</v>
      </c>
      <c r="P47" s="168">
        <v>2023000085</v>
      </c>
      <c r="Q47" s="165" t="s">
        <v>169</v>
      </c>
      <c r="R47" s="173">
        <v>44945</v>
      </c>
      <c r="S47" s="168">
        <v>2023000064</v>
      </c>
      <c r="T47" s="173">
        <v>44949</v>
      </c>
      <c r="U47" s="173" t="s">
        <v>87</v>
      </c>
      <c r="V47" s="173" t="s">
        <v>87</v>
      </c>
      <c r="W47" s="168" t="s">
        <v>180</v>
      </c>
      <c r="X47" s="168" t="s">
        <v>339</v>
      </c>
      <c r="Y47" s="174">
        <v>44949</v>
      </c>
      <c r="Z47" s="185">
        <v>44950</v>
      </c>
      <c r="AA47" s="186"/>
      <c r="AB47" s="193"/>
      <c r="AC47" s="168"/>
      <c r="AD47" s="168"/>
      <c r="AE47" s="168"/>
      <c r="AF47" s="168"/>
      <c r="AG47" s="167">
        <v>45283</v>
      </c>
      <c r="AH47" s="174">
        <v>45287</v>
      </c>
      <c r="AI47" s="175">
        <v>57979152</v>
      </c>
      <c r="AJ47" s="175">
        <v>0</v>
      </c>
      <c r="AK47" s="209">
        <v>100</v>
      </c>
      <c r="AL47" s="209">
        <v>100</v>
      </c>
      <c r="AM47" s="168"/>
      <c r="AN47" s="410" t="s">
        <v>77</v>
      </c>
      <c r="AO47" s="168" t="s">
        <v>68</v>
      </c>
      <c r="AP47" s="34" t="s">
        <v>409</v>
      </c>
    </row>
    <row r="48" spans="1:42" s="177" customFormat="1" x14ac:dyDescent="0.25">
      <c r="A48" s="168" t="s">
        <v>54</v>
      </c>
      <c r="B48" s="165" t="s">
        <v>410</v>
      </c>
      <c r="C48" s="166" t="s">
        <v>411</v>
      </c>
      <c r="D48" s="167">
        <v>44950</v>
      </c>
      <c r="E48" s="168" t="s">
        <v>57</v>
      </c>
      <c r="F48" s="169" t="s">
        <v>412</v>
      </c>
      <c r="G48" s="170" t="s">
        <v>254</v>
      </c>
      <c r="H48" s="168" t="s">
        <v>413</v>
      </c>
      <c r="I48" s="171">
        <v>36345286</v>
      </c>
      <c r="J48" s="168" t="s">
        <v>414</v>
      </c>
      <c r="K48" s="168" t="s">
        <v>76</v>
      </c>
      <c r="L48" s="172">
        <v>50248594</v>
      </c>
      <c r="M48" s="168">
        <v>0</v>
      </c>
      <c r="N48" s="168">
        <v>0</v>
      </c>
      <c r="O48" s="172">
        <v>50248594</v>
      </c>
      <c r="P48" s="168">
        <v>2023000077</v>
      </c>
      <c r="Q48" s="165" t="s">
        <v>415</v>
      </c>
      <c r="R48" s="173">
        <v>44943</v>
      </c>
      <c r="S48" s="168">
        <v>2023000069</v>
      </c>
      <c r="T48" s="173">
        <v>44950</v>
      </c>
      <c r="U48" s="173" t="s">
        <v>87</v>
      </c>
      <c r="V48" s="173" t="s">
        <v>87</v>
      </c>
      <c r="W48" s="168" t="s">
        <v>159</v>
      </c>
      <c r="X48" s="168" t="s">
        <v>300</v>
      </c>
      <c r="Y48" s="174" t="s">
        <v>67</v>
      </c>
      <c r="Z48" s="185" t="s">
        <v>395</v>
      </c>
      <c r="AA48" s="186"/>
      <c r="AB48" s="186"/>
      <c r="AC48" s="179"/>
      <c r="AD48" s="198"/>
      <c r="AE48" s="199"/>
      <c r="AF48" s="199"/>
      <c r="AG48" s="200" t="s">
        <v>416</v>
      </c>
      <c r="AH48" s="201">
        <v>45289</v>
      </c>
      <c r="AI48" s="207">
        <v>50248594</v>
      </c>
      <c r="AJ48" s="207">
        <v>0</v>
      </c>
      <c r="AK48" s="212">
        <v>100</v>
      </c>
      <c r="AL48" s="212">
        <v>100</v>
      </c>
      <c r="AM48" s="208"/>
      <c r="AN48" s="410" t="s">
        <v>77</v>
      </c>
      <c r="AO48" s="213" t="s">
        <v>68</v>
      </c>
      <c r="AP48" s="34" t="s">
        <v>417</v>
      </c>
    </row>
    <row r="49" spans="1:42" s="177" customFormat="1" x14ac:dyDescent="0.25">
      <c r="A49" s="168" t="s">
        <v>54</v>
      </c>
      <c r="B49" s="165" t="s">
        <v>418</v>
      </c>
      <c r="C49" s="166" t="s">
        <v>419</v>
      </c>
      <c r="D49" s="167">
        <v>44950</v>
      </c>
      <c r="E49" s="168" t="s">
        <v>57</v>
      </c>
      <c r="F49" s="169" t="s">
        <v>420</v>
      </c>
      <c r="G49" s="170" t="s">
        <v>344</v>
      </c>
      <c r="H49" s="168" t="s">
        <v>421</v>
      </c>
      <c r="I49" s="171">
        <v>46363967</v>
      </c>
      <c r="J49" s="168" t="s">
        <v>422</v>
      </c>
      <c r="K49" s="168" t="s">
        <v>76</v>
      </c>
      <c r="L49" s="172">
        <v>56935901</v>
      </c>
      <c r="M49" s="168">
        <v>0</v>
      </c>
      <c r="N49" s="168">
        <v>0</v>
      </c>
      <c r="O49" s="172">
        <v>56935901</v>
      </c>
      <c r="P49" s="168">
        <v>2023000081</v>
      </c>
      <c r="Q49" s="165" t="s">
        <v>423</v>
      </c>
      <c r="R49" s="173">
        <v>44944</v>
      </c>
      <c r="S49" s="168">
        <v>2023000070</v>
      </c>
      <c r="T49" s="173">
        <v>44950</v>
      </c>
      <c r="U49" s="173" t="s">
        <v>87</v>
      </c>
      <c r="V49" s="173" t="s">
        <v>87</v>
      </c>
      <c r="W49" s="168" t="s">
        <v>159</v>
      </c>
      <c r="X49" s="168" t="s">
        <v>362</v>
      </c>
      <c r="Y49" s="174" t="s">
        <v>67</v>
      </c>
      <c r="Z49" s="185" t="s">
        <v>424</v>
      </c>
      <c r="AA49" s="186"/>
      <c r="AB49" s="186"/>
      <c r="AC49" s="194"/>
      <c r="AD49" s="194"/>
      <c r="AE49" s="204"/>
      <c r="AF49" s="204"/>
      <c r="AG49" s="195" t="s">
        <v>425</v>
      </c>
      <c r="AH49" s="211">
        <v>45365</v>
      </c>
      <c r="AI49" s="217">
        <v>56935901</v>
      </c>
      <c r="AJ49" s="217">
        <v>0</v>
      </c>
      <c r="AK49" s="218">
        <v>100</v>
      </c>
      <c r="AL49" s="218">
        <v>100</v>
      </c>
      <c r="AM49" s="184"/>
      <c r="AN49" s="411" t="s">
        <v>77</v>
      </c>
      <c r="AO49" s="168" t="s">
        <v>68</v>
      </c>
      <c r="AP49" s="34" t="s">
        <v>426</v>
      </c>
    </row>
    <row r="50" spans="1:42" s="177" customFormat="1" x14ac:dyDescent="0.25">
      <c r="A50" s="168" t="s">
        <v>54</v>
      </c>
      <c r="B50" s="165" t="s">
        <v>427</v>
      </c>
      <c r="C50" s="166" t="s">
        <v>428</v>
      </c>
      <c r="D50" s="167">
        <v>44950</v>
      </c>
      <c r="E50" s="168" t="s">
        <v>57</v>
      </c>
      <c r="F50" s="169" t="s">
        <v>429</v>
      </c>
      <c r="G50" s="170" t="s">
        <v>385</v>
      </c>
      <c r="H50" s="168" t="s">
        <v>283</v>
      </c>
      <c r="I50" s="171">
        <v>26453269</v>
      </c>
      <c r="J50" s="168" t="s">
        <v>430</v>
      </c>
      <c r="K50" s="168" t="s">
        <v>76</v>
      </c>
      <c r="L50" s="172">
        <v>48766905</v>
      </c>
      <c r="M50" s="168">
        <v>0</v>
      </c>
      <c r="N50" s="168">
        <v>0</v>
      </c>
      <c r="O50" s="172">
        <v>48766905</v>
      </c>
      <c r="P50" s="168">
        <v>2023000054</v>
      </c>
      <c r="Q50" s="165" t="s">
        <v>308</v>
      </c>
      <c r="R50" s="173">
        <v>44939</v>
      </c>
      <c r="S50" s="168">
        <v>2023000071</v>
      </c>
      <c r="T50" s="173">
        <v>44950</v>
      </c>
      <c r="U50" s="173" t="s">
        <v>87</v>
      </c>
      <c r="V50" s="173" t="s">
        <v>87</v>
      </c>
      <c r="W50" s="168" t="s">
        <v>282</v>
      </c>
      <c r="X50" s="168" t="s">
        <v>309</v>
      </c>
      <c r="Y50" s="174">
        <v>44951</v>
      </c>
      <c r="Z50" s="185" t="s">
        <v>395</v>
      </c>
      <c r="AA50" s="186"/>
      <c r="AB50" s="193"/>
      <c r="AC50" s="168"/>
      <c r="AD50" s="168"/>
      <c r="AE50" s="168"/>
      <c r="AF50" s="168"/>
      <c r="AG50" s="167">
        <v>45070</v>
      </c>
      <c r="AH50" s="174" t="s">
        <v>431</v>
      </c>
      <c r="AI50" s="175">
        <v>48766905</v>
      </c>
      <c r="AJ50" s="175">
        <v>31033485</v>
      </c>
      <c r="AK50" s="209">
        <v>36.36</v>
      </c>
      <c r="AL50" s="209">
        <v>36.36</v>
      </c>
      <c r="AM50" s="168"/>
      <c r="AN50" s="410" t="s">
        <v>78</v>
      </c>
      <c r="AO50" s="168" t="s">
        <v>78</v>
      </c>
      <c r="AP50" s="34" t="s">
        <v>432</v>
      </c>
    </row>
    <row r="51" spans="1:42" s="177" customFormat="1" x14ac:dyDescent="0.25">
      <c r="A51" s="168" t="s">
        <v>54</v>
      </c>
      <c r="B51" s="165" t="s">
        <v>433</v>
      </c>
      <c r="C51" s="166" t="s">
        <v>434</v>
      </c>
      <c r="D51" s="167">
        <v>44950</v>
      </c>
      <c r="E51" s="168" t="s">
        <v>57</v>
      </c>
      <c r="F51" s="169" t="s">
        <v>435</v>
      </c>
      <c r="G51" s="170" t="s">
        <v>166</v>
      </c>
      <c r="H51" s="168" t="s">
        <v>436</v>
      </c>
      <c r="I51" s="171">
        <v>83090323</v>
      </c>
      <c r="J51" s="168" t="s">
        <v>437</v>
      </c>
      <c r="K51" s="168" t="s">
        <v>76</v>
      </c>
      <c r="L51" s="172">
        <v>55000000</v>
      </c>
      <c r="M51" s="168">
        <v>0</v>
      </c>
      <c r="N51" s="168">
        <v>0</v>
      </c>
      <c r="O51" s="172">
        <v>55000000</v>
      </c>
      <c r="P51" s="168">
        <v>2023000070</v>
      </c>
      <c r="Q51" s="165" t="s">
        <v>438</v>
      </c>
      <c r="R51" s="173">
        <v>44942</v>
      </c>
      <c r="S51" s="168">
        <v>2023000074</v>
      </c>
      <c r="T51" s="173">
        <v>44950</v>
      </c>
      <c r="U51" s="173" t="s">
        <v>87</v>
      </c>
      <c r="V51" s="173" t="s">
        <v>87</v>
      </c>
      <c r="W51" s="168" t="s">
        <v>148</v>
      </c>
      <c r="X51" s="168" t="s">
        <v>439</v>
      </c>
      <c r="Y51" s="174">
        <v>44951</v>
      </c>
      <c r="Z51" s="185">
        <v>44951</v>
      </c>
      <c r="AA51" s="186"/>
      <c r="AB51" s="186"/>
      <c r="AC51" s="179"/>
      <c r="AD51" s="179"/>
      <c r="AE51" s="198"/>
      <c r="AF51" s="199"/>
      <c r="AG51" s="200" t="s">
        <v>416</v>
      </c>
      <c r="AH51" s="231">
        <v>45289</v>
      </c>
      <c r="AI51" s="202">
        <f>5000000*11</f>
        <v>55000000</v>
      </c>
      <c r="AJ51" s="202">
        <v>0</v>
      </c>
      <c r="AK51" s="210">
        <v>100</v>
      </c>
      <c r="AL51" s="210">
        <v>100</v>
      </c>
      <c r="AM51" s="199"/>
      <c r="AN51" s="414" t="s">
        <v>77</v>
      </c>
      <c r="AO51" s="168" t="s">
        <v>68</v>
      </c>
      <c r="AP51" s="34" t="s">
        <v>440</v>
      </c>
    </row>
    <row r="52" spans="1:42" s="177" customFormat="1" x14ac:dyDescent="0.25">
      <c r="A52" s="168" t="s">
        <v>54</v>
      </c>
      <c r="B52" s="165" t="s">
        <v>441</v>
      </c>
      <c r="C52" s="166" t="s">
        <v>442</v>
      </c>
      <c r="D52" s="167">
        <v>44951</v>
      </c>
      <c r="E52" s="168" t="s">
        <v>82</v>
      </c>
      <c r="F52" s="169" t="s">
        <v>443</v>
      </c>
      <c r="G52" s="170" t="s">
        <v>193</v>
      </c>
      <c r="H52" s="168" t="s">
        <v>444</v>
      </c>
      <c r="I52" s="171">
        <v>83090011</v>
      </c>
      <c r="J52" s="168" t="s">
        <v>445</v>
      </c>
      <c r="K52" s="168" t="s">
        <v>76</v>
      </c>
      <c r="L52" s="172">
        <v>44352000</v>
      </c>
      <c r="M52" s="168">
        <v>0</v>
      </c>
      <c r="N52" s="168">
        <v>0</v>
      </c>
      <c r="O52" s="172">
        <v>44352000</v>
      </c>
      <c r="P52" s="168">
        <v>2023000086</v>
      </c>
      <c r="Q52" s="165" t="s">
        <v>446</v>
      </c>
      <c r="R52" s="173">
        <v>44945</v>
      </c>
      <c r="S52" s="168">
        <v>2023000075</v>
      </c>
      <c r="T52" s="173">
        <v>44951</v>
      </c>
      <c r="U52" s="173" t="s">
        <v>87</v>
      </c>
      <c r="V52" s="173" t="s">
        <v>87</v>
      </c>
      <c r="W52" s="168" t="s">
        <v>148</v>
      </c>
      <c r="X52" s="168" t="s">
        <v>208</v>
      </c>
      <c r="Y52" s="174">
        <v>44951</v>
      </c>
      <c r="Z52" s="185" t="s">
        <v>447</v>
      </c>
      <c r="AA52" s="186"/>
      <c r="AB52" s="186"/>
      <c r="AC52" s="186"/>
      <c r="AD52" s="186"/>
      <c r="AE52" s="186"/>
      <c r="AF52" s="179"/>
      <c r="AG52" s="178">
        <v>45287</v>
      </c>
      <c r="AH52" s="219">
        <v>45307</v>
      </c>
      <c r="AI52" s="202">
        <v>44352000</v>
      </c>
      <c r="AJ52" s="202">
        <v>0</v>
      </c>
      <c r="AK52" s="210">
        <v>100</v>
      </c>
      <c r="AL52" s="210">
        <v>100</v>
      </c>
      <c r="AM52" s="199"/>
      <c r="AN52" s="414" t="s">
        <v>77</v>
      </c>
      <c r="AO52" s="168" t="s">
        <v>210</v>
      </c>
      <c r="AP52" s="34" t="s">
        <v>448</v>
      </c>
    </row>
    <row r="53" spans="1:42" s="177" customFormat="1" x14ac:dyDescent="0.25">
      <c r="A53" s="168" t="s">
        <v>54</v>
      </c>
      <c r="B53" s="165" t="s">
        <v>449</v>
      </c>
      <c r="C53" s="166" t="s">
        <v>450</v>
      </c>
      <c r="D53" s="167">
        <v>44950</v>
      </c>
      <c r="E53" s="168" t="s">
        <v>57</v>
      </c>
      <c r="F53" s="169" t="s">
        <v>451</v>
      </c>
      <c r="G53" s="170" t="s">
        <v>385</v>
      </c>
      <c r="H53" s="168" t="s">
        <v>452</v>
      </c>
      <c r="I53" s="171">
        <v>1075284781</v>
      </c>
      <c r="J53" s="168" t="s">
        <v>453</v>
      </c>
      <c r="K53" s="168" t="s">
        <v>76</v>
      </c>
      <c r="L53" s="172">
        <v>42518036</v>
      </c>
      <c r="M53" s="168">
        <v>0</v>
      </c>
      <c r="N53" s="168">
        <v>0</v>
      </c>
      <c r="O53" s="172">
        <v>42518036</v>
      </c>
      <c r="P53" s="168">
        <v>2023000046</v>
      </c>
      <c r="Q53" s="165" t="s">
        <v>454</v>
      </c>
      <c r="R53" s="173">
        <v>44939</v>
      </c>
      <c r="S53" s="168">
        <v>2023000072</v>
      </c>
      <c r="T53" s="173">
        <v>44950</v>
      </c>
      <c r="U53" s="173" t="s">
        <v>87</v>
      </c>
      <c r="V53" s="173" t="s">
        <v>87</v>
      </c>
      <c r="W53" s="168" t="s">
        <v>282</v>
      </c>
      <c r="X53" s="168" t="s">
        <v>455</v>
      </c>
      <c r="Y53" s="174">
        <v>44951</v>
      </c>
      <c r="Z53" s="185" t="s">
        <v>395</v>
      </c>
      <c r="AA53" s="186"/>
      <c r="AB53" s="186"/>
      <c r="AC53" s="186"/>
      <c r="AD53" s="186"/>
      <c r="AE53" s="194"/>
      <c r="AF53" s="194"/>
      <c r="AG53" s="221" t="s">
        <v>416</v>
      </c>
      <c r="AH53" s="190">
        <v>45300</v>
      </c>
      <c r="AI53" s="182">
        <v>42518036</v>
      </c>
      <c r="AJ53" s="207">
        <v>0</v>
      </c>
      <c r="AK53" s="212">
        <v>100</v>
      </c>
      <c r="AL53" s="212">
        <v>100</v>
      </c>
      <c r="AM53" s="208"/>
      <c r="AN53" s="413" t="s">
        <v>77</v>
      </c>
      <c r="AO53" s="168" t="s">
        <v>68</v>
      </c>
      <c r="AP53" s="34" t="s">
        <v>456</v>
      </c>
    </row>
    <row r="54" spans="1:42" s="177" customFormat="1" x14ac:dyDescent="0.25">
      <c r="A54" s="168" t="s">
        <v>54</v>
      </c>
      <c r="B54" s="165" t="s">
        <v>457</v>
      </c>
      <c r="C54" s="166" t="s">
        <v>458</v>
      </c>
      <c r="D54" s="167">
        <v>44950</v>
      </c>
      <c r="E54" s="168" t="s">
        <v>57</v>
      </c>
      <c r="F54" s="169" t="s">
        <v>459</v>
      </c>
      <c r="G54" s="170" t="s">
        <v>385</v>
      </c>
      <c r="H54" s="168" t="s">
        <v>460</v>
      </c>
      <c r="I54" s="171">
        <v>53017430</v>
      </c>
      <c r="J54" s="168" t="s">
        <v>461</v>
      </c>
      <c r="K54" s="168" t="s">
        <v>76</v>
      </c>
      <c r="L54" s="172">
        <v>56935912</v>
      </c>
      <c r="M54" s="168">
        <v>0</v>
      </c>
      <c r="N54" s="168">
        <v>0</v>
      </c>
      <c r="O54" s="172">
        <v>56935912</v>
      </c>
      <c r="P54" s="168">
        <v>2023000065</v>
      </c>
      <c r="Q54" s="165" t="s">
        <v>299</v>
      </c>
      <c r="R54" s="173">
        <v>44942</v>
      </c>
      <c r="S54" s="168">
        <v>2023000073</v>
      </c>
      <c r="T54" s="173">
        <v>44950</v>
      </c>
      <c r="U54" s="173" t="s">
        <v>87</v>
      </c>
      <c r="V54" s="173" t="s">
        <v>87</v>
      </c>
      <c r="W54" s="168" t="s">
        <v>159</v>
      </c>
      <c r="X54" s="168" t="s">
        <v>300</v>
      </c>
      <c r="Y54" s="174">
        <v>44951</v>
      </c>
      <c r="Z54" s="185" t="s">
        <v>395</v>
      </c>
      <c r="AA54" s="186"/>
      <c r="AB54" s="186"/>
      <c r="AC54" s="186"/>
      <c r="AD54" s="193"/>
      <c r="AE54" s="168"/>
      <c r="AF54" s="168"/>
      <c r="AG54" s="167" t="s">
        <v>416</v>
      </c>
      <c r="AH54" s="173">
        <v>45296</v>
      </c>
      <c r="AI54" s="175">
        <v>56935912</v>
      </c>
      <c r="AJ54" s="175">
        <v>0</v>
      </c>
      <c r="AK54" s="209">
        <v>100</v>
      </c>
      <c r="AL54" s="209">
        <v>100</v>
      </c>
      <c r="AM54" s="168"/>
      <c r="AN54" s="410" t="s">
        <v>77</v>
      </c>
      <c r="AO54" s="168" t="s">
        <v>68</v>
      </c>
      <c r="AP54" s="34" t="s">
        <v>462</v>
      </c>
    </row>
    <row r="55" spans="1:42" s="177" customFormat="1" x14ac:dyDescent="0.25">
      <c r="A55" s="168" t="s">
        <v>54</v>
      </c>
      <c r="B55" s="165" t="s">
        <v>463</v>
      </c>
      <c r="C55" s="166" t="s">
        <v>464</v>
      </c>
      <c r="D55" s="167">
        <v>44951</v>
      </c>
      <c r="E55" s="168" t="s">
        <v>57</v>
      </c>
      <c r="F55" s="169" t="s">
        <v>465</v>
      </c>
      <c r="G55" s="170" t="s">
        <v>385</v>
      </c>
      <c r="H55" s="168" t="s">
        <v>466</v>
      </c>
      <c r="I55" s="171">
        <v>1081156615</v>
      </c>
      <c r="J55" s="168" t="s">
        <v>467</v>
      </c>
      <c r="K55" s="168" t="s">
        <v>76</v>
      </c>
      <c r="L55" s="172">
        <v>50248594</v>
      </c>
      <c r="M55" s="168">
        <v>0</v>
      </c>
      <c r="N55" s="168">
        <v>0</v>
      </c>
      <c r="O55" s="172">
        <v>50248594</v>
      </c>
      <c r="P55" s="168">
        <v>2023000113</v>
      </c>
      <c r="Q55" s="165" t="s">
        <v>299</v>
      </c>
      <c r="R55" s="173">
        <v>44949</v>
      </c>
      <c r="S55" s="168">
        <v>2023000076</v>
      </c>
      <c r="T55" s="173">
        <v>44951</v>
      </c>
      <c r="U55" s="173" t="s">
        <v>87</v>
      </c>
      <c r="V55" s="173" t="s">
        <v>87</v>
      </c>
      <c r="W55" s="168" t="s">
        <v>159</v>
      </c>
      <c r="X55" s="168" t="s">
        <v>300</v>
      </c>
      <c r="Y55" s="174">
        <v>44952</v>
      </c>
      <c r="Z55" s="185" t="s">
        <v>447</v>
      </c>
      <c r="AA55" s="186"/>
      <c r="AB55" s="186"/>
      <c r="AC55" s="186"/>
      <c r="AD55" s="193"/>
      <c r="AE55" s="168"/>
      <c r="AF55" s="168"/>
      <c r="AG55" s="167" t="s">
        <v>468</v>
      </c>
      <c r="AH55" s="173">
        <v>45314</v>
      </c>
      <c r="AI55" s="175">
        <v>50248594</v>
      </c>
      <c r="AJ55" s="175">
        <v>0</v>
      </c>
      <c r="AK55" s="209">
        <v>100</v>
      </c>
      <c r="AL55" s="209">
        <v>100</v>
      </c>
      <c r="AM55" s="168"/>
      <c r="AN55" s="410" t="s">
        <v>77</v>
      </c>
      <c r="AO55" s="168" t="s">
        <v>68</v>
      </c>
      <c r="AP55" s="34" t="s">
        <v>469</v>
      </c>
    </row>
    <row r="56" spans="1:42" s="177" customFormat="1" x14ac:dyDescent="0.25">
      <c r="A56" s="168" t="s">
        <v>54</v>
      </c>
      <c r="B56" s="165" t="s">
        <v>470</v>
      </c>
      <c r="C56" s="166" t="s">
        <v>471</v>
      </c>
      <c r="D56" s="167">
        <v>44951</v>
      </c>
      <c r="E56" s="168" t="s">
        <v>57</v>
      </c>
      <c r="F56" s="169" t="s">
        <v>472</v>
      </c>
      <c r="G56" s="170" t="s">
        <v>344</v>
      </c>
      <c r="H56" s="168" t="s">
        <v>473</v>
      </c>
      <c r="I56" s="171">
        <v>1080183293</v>
      </c>
      <c r="J56" s="168" t="s">
        <v>474</v>
      </c>
      <c r="K56" s="168" t="s">
        <v>76</v>
      </c>
      <c r="L56" s="172">
        <v>38699716</v>
      </c>
      <c r="M56" s="168">
        <v>0</v>
      </c>
      <c r="N56" s="168">
        <v>0</v>
      </c>
      <c r="O56" s="172">
        <v>38699716</v>
      </c>
      <c r="P56" s="168">
        <v>2023000087</v>
      </c>
      <c r="Q56" s="165" t="s">
        <v>292</v>
      </c>
      <c r="R56" s="173">
        <v>44945</v>
      </c>
      <c r="S56" s="168">
        <v>2023000077</v>
      </c>
      <c r="T56" s="173">
        <v>44951</v>
      </c>
      <c r="U56" s="173" t="s">
        <v>87</v>
      </c>
      <c r="V56" s="173" t="s">
        <v>87</v>
      </c>
      <c r="W56" s="168" t="s">
        <v>148</v>
      </c>
      <c r="X56" s="168" t="s">
        <v>208</v>
      </c>
      <c r="Y56" s="174">
        <v>44952</v>
      </c>
      <c r="Z56" s="185" t="s">
        <v>447</v>
      </c>
      <c r="AA56" s="186"/>
      <c r="AB56" s="186"/>
      <c r="AC56" s="186"/>
      <c r="AD56" s="186"/>
      <c r="AE56" s="179"/>
      <c r="AF56" s="179"/>
      <c r="AG56" s="195">
        <v>45287</v>
      </c>
      <c r="AH56" s="211">
        <v>45305</v>
      </c>
      <c r="AI56" s="207">
        <v>38699716</v>
      </c>
      <c r="AJ56" s="207">
        <v>0</v>
      </c>
      <c r="AK56" s="212">
        <v>100</v>
      </c>
      <c r="AL56" s="212">
        <v>100</v>
      </c>
      <c r="AM56" s="208"/>
      <c r="AN56" s="413" t="s">
        <v>77</v>
      </c>
      <c r="AO56" s="168" t="s">
        <v>68</v>
      </c>
      <c r="AP56" s="34" t="s">
        <v>475</v>
      </c>
    </row>
    <row r="57" spans="1:42" s="177" customFormat="1" x14ac:dyDescent="0.25">
      <c r="A57" s="168" t="s">
        <v>54</v>
      </c>
      <c r="B57" s="165" t="s">
        <v>476</v>
      </c>
      <c r="C57" s="166" t="s">
        <v>477</v>
      </c>
      <c r="D57" s="167" t="s">
        <v>478</v>
      </c>
      <c r="E57" s="168" t="s">
        <v>57</v>
      </c>
      <c r="F57" s="169" t="s">
        <v>479</v>
      </c>
      <c r="G57" s="170" t="s">
        <v>254</v>
      </c>
      <c r="H57" s="168" t="s">
        <v>480</v>
      </c>
      <c r="I57" s="171">
        <v>1081158731</v>
      </c>
      <c r="J57" s="168" t="s">
        <v>481</v>
      </c>
      <c r="K57" s="168" t="s">
        <v>76</v>
      </c>
      <c r="L57" s="172">
        <v>42518036</v>
      </c>
      <c r="M57" s="168">
        <v>0</v>
      </c>
      <c r="N57" s="168">
        <v>0</v>
      </c>
      <c r="O57" s="172">
        <v>42518036</v>
      </c>
      <c r="P57" s="168">
        <v>2023000096</v>
      </c>
      <c r="Q57" s="165" t="s">
        <v>482</v>
      </c>
      <c r="R57" s="173">
        <v>44946</v>
      </c>
      <c r="S57" s="168">
        <v>2023000100</v>
      </c>
      <c r="T57" s="173">
        <v>44957</v>
      </c>
      <c r="U57" s="173" t="s">
        <v>87</v>
      </c>
      <c r="V57" s="173" t="s">
        <v>87</v>
      </c>
      <c r="W57" s="168" t="s">
        <v>159</v>
      </c>
      <c r="X57" s="168" t="s">
        <v>483</v>
      </c>
      <c r="Y57" s="174">
        <v>44958</v>
      </c>
      <c r="Z57" s="185" t="s">
        <v>484</v>
      </c>
      <c r="AA57" s="186"/>
      <c r="AB57" s="186"/>
      <c r="AC57" s="186"/>
      <c r="AD57" s="186"/>
      <c r="AE57" s="186"/>
      <c r="AF57" s="193"/>
      <c r="AG57" s="167">
        <v>45290</v>
      </c>
      <c r="AH57" s="173">
        <v>45303</v>
      </c>
      <c r="AI57" s="175">
        <v>42518036</v>
      </c>
      <c r="AJ57" s="217">
        <v>0</v>
      </c>
      <c r="AK57" s="218">
        <v>100</v>
      </c>
      <c r="AL57" s="218">
        <v>100</v>
      </c>
      <c r="AM57" s="184"/>
      <c r="AN57" s="411" t="s">
        <v>77</v>
      </c>
      <c r="AO57" s="168" t="s">
        <v>68</v>
      </c>
      <c r="AP57" s="34" t="s">
        <v>485</v>
      </c>
    </row>
    <row r="58" spans="1:42" s="177" customFormat="1" x14ac:dyDescent="0.25">
      <c r="A58" s="168" t="s">
        <v>54</v>
      </c>
      <c r="B58" s="165" t="s">
        <v>486</v>
      </c>
      <c r="C58" s="166" t="s">
        <v>487</v>
      </c>
      <c r="D58" s="167">
        <v>44951</v>
      </c>
      <c r="E58" s="168" t="s">
        <v>82</v>
      </c>
      <c r="F58" s="169" t="s">
        <v>488</v>
      </c>
      <c r="G58" s="170" t="s">
        <v>489</v>
      </c>
      <c r="H58" s="168" t="s">
        <v>490</v>
      </c>
      <c r="I58" s="171">
        <v>1075273578</v>
      </c>
      <c r="J58" s="168" t="s">
        <v>491</v>
      </c>
      <c r="K58" s="168" t="s">
        <v>76</v>
      </c>
      <c r="L58" s="172">
        <v>11471250</v>
      </c>
      <c r="M58" s="168">
        <v>0</v>
      </c>
      <c r="N58" s="168">
        <v>0</v>
      </c>
      <c r="O58" s="172">
        <v>11471250</v>
      </c>
      <c r="P58" s="168">
        <v>2023000082</v>
      </c>
      <c r="Q58" s="165" t="s">
        <v>63</v>
      </c>
      <c r="R58" s="173">
        <v>44945</v>
      </c>
      <c r="S58" s="168">
        <v>2023000078</v>
      </c>
      <c r="T58" s="173">
        <v>44951</v>
      </c>
      <c r="U58" s="173" t="s">
        <v>87</v>
      </c>
      <c r="V58" s="173" t="s">
        <v>87</v>
      </c>
      <c r="W58" s="168" t="s">
        <v>137</v>
      </c>
      <c r="X58" s="168" t="s">
        <v>492</v>
      </c>
      <c r="Y58" s="174">
        <v>44952</v>
      </c>
      <c r="Z58" s="185" t="s">
        <v>447</v>
      </c>
      <c r="AA58" s="186"/>
      <c r="AB58" s="186"/>
      <c r="AC58" s="186"/>
      <c r="AD58" s="186"/>
      <c r="AE58" s="186"/>
      <c r="AF58" s="186"/>
      <c r="AG58" s="178">
        <v>45102</v>
      </c>
      <c r="AH58" s="232">
        <v>45105</v>
      </c>
      <c r="AI58" s="182">
        <f>O58/5*5</f>
        <v>11471250</v>
      </c>
      <c r="AJ58" s="175">
        <v>0</v>
      </c>
      <c r="AK58" s="209">
        <v>100</v>
      </c>
      <c r="AL58" s="209">
        <f>AK58</f>
        <v>100</v>
      </c>
      <c r="AM58" s="168"/>
      <c r="AN58" s="410" t="s">
        <v>77</v>
      </c>
      <c r="AO58" s="168" t="s">
        <v>68</v>
      </c>
      <c r="AP58" s="34" t="s">
        <v>493</v>
      </c>
    </row>
    <row r="59" spans="1:42" s="177" customFormat="1" x14ac:dyDescent="0.25">
      <c r="A59" s="168" t="s">
        <v>54</v>
      </c>
      <c r="B59" s="165" t="s">
        <v>494</v>
      </c>
      <c r="C59" s="166" t="s">
        <v>495</v>
      </c>
      <c r="D59" s="167">
        <v>44951</v>
      </c>
      <c r="E59" s="168" t="s">
        <v>57</v>
      </c>
      <c r="F59" s="169" t="s">
        <v>496</v>
      </c>
      <c r="G59" s="170" t="s">
        <v>344</v>
      </c>
      <c r="H59" s="168" t="s">
        <v>497</v>
      </c>
      <c r="I59" s="171">
        <v>1082214593</v>
      </c>
      <c r="J59" s="168" t="s">
        <v>498</v>
      </c>
      <c r="K59" s="168" t="s">
        <v>76</v>
      </c>
      <c r="L59" s="172">
        <v>61161870</v>
      </c>
      <c r="M59" s="168">
        <v>0</v>
      </c>
      <c r="N59" s="168">
        <v>0</v>
      </c>
      <c r="O59" s="172">
        <v>61161870</v>
      </c>
      <c r="P59" s="168">
        <v>2023000091</v>
      </c>
      <c r="Q59" s="165" t="s">
        <v>499</v>
      </c>
      <c r="R59" s="173">
        <v>44946</v>
      </c>
      <c r="S59" s="168">
        <v>2023000079</v>
      </c>
      <c r="T59" s="173">
        <v>44951</v>
      </c>
      <c r="U59" s="173" t="s">
        <v>87</v>
      </c>
      <c r="V59" s="173" t="s">
        <v>87</v>
      </c>
      <c r="W59" s="168" t="s">
        <v>282</v>
      </c>
      <c r="X59" s="168" t="s">
        <v>309</v>
      </c>
      <c r="Y59" s="174">
        <v>44952</v>
      </c>
      <c r="Z59" s="185" t="s">
        <v>447</v>
      </c>
      <c r="AA59" s="186"/>
      <c r="AB59" s="186"/>
      <c r="AC59" s="194"/>
      <c r="AD59" s="194"/>
      <c r="AE59" s="194"/>
      <c r="AF59" s="194"/>
      <c r="AG59" s="221" t="s">
        <v>468</v>
      </c>
      <c r="AH59" s="222">
        <v>45288</v>
      </c>
      <c r="AI59" s="217">
        <v>61161870</v>
      </c>
      <c r="AJ59" s="217">
        <v>0</v>
      </c>
      <c r="AK59" s="218">
        <v>100</v>
      </c>
      <c r="AL59" s="218">
        <v>100</v>
      </c>
      <c r="AM59" s="184"/>
      <c r="AN59" s="411" t="s">
        <v>77</v>
      </c>
      <c r="AO59" s="168" t="s">
        <v>78</v>
      </c>
      <c r="AP59" s="34" t="s">
        <v>500</v>
      </c>
    </row>
    <row r="60" spans="1:42" s="177" customFormat="1" x14ac:dyDescent="0.25">
      <c r="A60" s="168" t="s">
        <v>54</v>
      </c>
      <c r="B60" s="165" t="s">
        <v>501</v>
      </c>
      <c r="C60" s="166" t="s">
        <v>502</v>
      </c>
      <c r="D60" s="167">
        <v>44951</v>
      </c>
      <c r="E60" s="168" t="s">
        <v>57</v>
      </c>
      <c r="F60" s="169" t="s">
        <v>503</v>
      </c>
      <c r="G60" s="170" t="s">
        <v>193</v>
      </c>
      <c r="H60" s="168" t="s">
        <v>504</v>
      </c>
      <c r="I60" s="171">
        <v>36305835</v>
      </c>
      <c r="J60" s="168" t="s">
        <v>505</v>
      </c>
      <c r="K60" s="168" t="s">
        <v>76</v>
      </c>
      <c r="L60" s="172">
        <v>57979152</v>
      </c>
      <c r="M60" s="168">
        <v>0</v>
      </c>
      <c r="N60" s="168">
        <v>0</v>
      </c>
      <c r="O60" s="172">
        <v>57979152</v>
      </c>
      <c r="P60" s="168">
        <v>2023000111</v>
      </c>
      <c r="Q60" s="165" t="s">
        <v>506</v>
      </c>
      <c r="R60" s="173">
        <v>44949</v>
      </c>
      <c r="S60" s="168">
        <v>2023000081</v>
      </c>
      <c r="T60" s="173">
        <v>44951</v>
      </c>
      <c r="U60" s="173" t="s">
        <v>87</v>
      </c>
      <c r="V60" s="173" t="s">
        <v>87</v>
      </c>
      <c r="W60" s="168" t="s">
        <v>180</v>
      </c>
      <c r="X60" s="168" t="s">
        <v>339</v>
      </c>
      <c r="Y60" s="174">
        <v>44952</v>
      </c>
      <c r="Z60" s="185">
        <v>44952</v>
      </c>
      <c r="AA60" s="186"/>
      <c r="AB60" s="193"/>
      <c r="AC60" s="168"/>
      <c r="AD60" s="168"/>
      <c r="AE60" s="168"/>
      <c r="AF60" s="168"/>
      <c r="AG60" s="167">
        <v>45254</v>
      </c>
      <c r="AH60" s="174" t="s">
        <v>507</v>
      </c>
      <c r="AI60" s="175">
        <v>57979152</v>
      </c>
      <c r="AJ60" s="175">
        <v>0</v>
      </c>
      <c r="AK60" s="209">
        <v>100</v>
      </c>
      <c r="AL60" s="209">
        <v>91</v>
      </c>
      <c r="AM60" s="168"/>
      <c r="AN60" s="410" t="s">
        <v>67</v>
      </c>
      <c r="AO60" s="213" t="s">
        <v>68</v>
      </c>
      <c r="AP60" s="34" t="s">
        <v>508</v>
      </c>
    </row>
    <row r="61" spans="1:42" s="177" customFormat="1" x14ac:dyDescent="0.25">
      <c r="A61" s="168" t="s">
        <v>54</v>
      </c>
      <c r="B61" s="165" t="s">
        <v>509</v>
      </c>
      <c r="C61" s="166" t="s">
        <v>510</v>
      </c>
      <c r="D61" s="167">
        <v>44951</v>
      </c>
      <c r="E61" s="168" t="s">
        <v>57</v>
      </c>
      <c r="F61" s="169" t="s">
        <v>511</v>
      </c>
      <c r="G61" s="170" t="s">
        <v>512</v>
      </c>
      <c r="H61" s="168" t="s">
        <v>513</v>
      </c>
      <c r="I61" s="171">
        <v>1053849223</v>
      </c>
      <c r="J61" s="168" t="s">
        <v>514</v>
      </c>
      <c r="K61" s="168" t="s">
        <v>76</v>
      </c>
      <c r="L61" s="172">
        <v>31584000</v>
      </c>
      <c r="M61" s="168">
        <v>0</v>
      </c>
      <c r="N61" s="168">
        <v>0</v>
      </c>
      <c r="O61" s="172">
        <v>31584000</v>
      </c>
      <c r="P61" s="168">
        <v>2023000052</v>
      </c>
      <c r="Q61" s="165" t="s">
        <v>515</v>
      </c>
      <c r="R61" s="173">
        <v>44939</v>
      </c>
      <c r="S61" s="168">
        <v>2023000080</v>
      </c>
      <c r="T61" s="173">
        <v>44951</v>
      </c>
      <c r="U61" s="173" t="s">
        <v>87</v>
      </c>
      <c r="V61" s="173" t="s">
        <v>87</v>
      </c>
      <c r="W61" s="168" t="s">
        <v>159</v>
      </c>
      <c r="X61" s="168" t="s">
        <v>258</v>
      </c>
      <c r="Y61" s="174">
        <v>44952</v>
      </c>
      <c r="Z61" s="185" t="s">
        <v>363</v>
      </c>
      <c r="AA61" s="186"/>
      <c r="AB61" s="186"/>
      <c r="AC61" s="179"/>
      <c r="AD61" s="179"/>
      <c r="AE61" s="179"/>
      <c r="AF61" s="198"/>
      <c r="AG61" s="200" t="s">
        <v>516</v>
      </c>
      <c r="AH61" s="233" t="s">
        <v>517</v>
      </c>
      <c r="AI61" s="207">
        <v>31584000</v>
      </c>
      <c r="AJ61" s="207">
        <v>0</v>
      </c>
      <c r="AK61" s="212">
        <v>100</v>
      </c>
      <c r="AL61" s="212">
        <v>100</v>
      </c>
      <c r="AM61" s="208"/>
      <c r="AN61" s="413" t="s">
        <v>77</v>
      </c>
      <c r="AO61" s="168" t="s">
        <v>68</v>
      </c>
      <c r="AP61" s="34" t="s">
        <v>518</v>
      </c>
    </row>
    <row r="62" spans="1:42" s="177" customFormat="1" x14ac:dyDescent="0.25">
      <c r="A62" s="168" t="s">
        <v>54</v>
      </c>
      <c r="B62" s="165" t="s">
        <v>519</v>
      </c>
      <c r="C62" s="166" t="s">
        <v>520</v>
      </c>
      <c r="D62" s="167">
        <v>44952</v>
      </c>
      <c r="E62" s="168" t="s">
        <v>57</v>
      </c>
      <c r="F62" s="169" t="s">
        <v>521</v>
      </c>
      <c r="G62" s="170" t="s">
        <v>166</v>
      </c>
      <c r="H62" s="168" t="s">
        <v>522</v>
      </c>
      <c r="I62" s="171">
        <v>1075243414</v>
      </c>
      <c r="J62" s="168" t="s">
        <v>523</v>
      </c>
      <c r="K62" s="168" t="s">
        <v>76</v>
      </c>
      <c r="L62" s="172">
        <v>46641012</v>
      </c>
      <c r="M62" s="168">
        <v>0</v>
      </c>
      <c r="N62" s="168">
        <v>0</v>
      </c>
      <c r="O62" s="172">
        <v>46641012</v>
      </c>
      <c r="P62" s="168">
        <v>2023000108</v>
      </c>
      <c r="Q62" s="165" t="s">
        <v>524</v>
      </c>
      <c r="R62" s="173">
        <v>44949</v>
      </c>
      <c r="S62" s="168">
        <v>2023000082</v>
      </c>
      <c r="T62" s="173">
        <v>44952</v>
      </c>
      <c r="U62" s="173" t="s">
        <v>87</v>
      </c>
      <c r="V62" s="173" t="s">
        <v>87</v>
      </c>
      <c r="W62" s="168" t="s">
        <v>180</v>
      </c>
      <c r="X62" s="168" t="s">
        <v>181</v>
      </c>
      <c r="Y62" s="174">
        <v>44956</v>
      </c>
      <c r="Z62" s="185" t="s">
        <v>424</v>
      </c>
      <c r="AA62" s="186"/>
      <c r="AB62" s="186"/>
      <c r="AC62" s="186"/>
      <c r="AD62" s="186"/>
      <c r="AE62" s="186"/>
      <c r="AF62" s="186"/>
      <c r="AG62" s="205" t="s">
        <v>425</v>
      </c>
      <c r="AH62" s="216">
        <v>45300</v>
      </c>
      <c r="AI62" s="217">
        <v>46641012</v>
      </c>
      <c r="AJ62" s="217">
        <v>0</v>
      </c>
      <c r="AK62" s="218">
        <v>100</v>
      </c>
      <c r="AL62" s="218">
        <v>100</v>
      </c>
      <c r="AM62" s="184"/>
      <c r="AN62" s="411" t="s">
        <v>77</v>
      </c>
      <c r="AO62" s="168" t="s">
        <v>210</v>
      </c>
      <c r="AP62" s="34" t="s">
        <v>525</v>
      </c>
    </row>
    <row r="63" spans="1:42" s="177" customFormat="1" x14ac:dyDescent="0.25">
      <c r="A63" s="168" t="s">
        <v>54</v>
      </c>
      <c r="B63" s="165" t="s">
        <v>526</v>
      </c>
      <c r="C63" s="166" t="s">
        <v>527</v>
      </c>
      <c r="D63" s="167">
        <v>44952</v>
      </c>
      <c r="E63" s="168" t="s">
        <v>57</v>
      </c>
      <c r="F63" s="169" t="s">
        <v>528</v>
      </c>
      <c r="G63" s="170" t="s">
        <v>385</v>
      </c>
      <c r="H63" s="168" t="s">
        <v>529</v>
      </c>
      <c r="I63" s="171">
        <v>1075301247</v>
      </c>
      <c r="J63" s="168" t="s">
        <v>530</v>
      </c>
      <c r="K63" s="168" t="s">
        <v>76</v>
      </c>
      <c r="L63" s="172">
        <v>42518036</v>
      </c>
      <c r="M63" s="168">
        <v>0</v>
      </c>
      <c r="N63" s="168">
        <v>0</v>
      </c>
      <c r="O63" s="172">
        <v>42518036</v>
      </c>
      <c r="P63" s="168">
        <v>2023000128</v>
      </c>
      <c r="Q63" s="165" t="s">
        <v>531</v>
      </c>
      <c r="R63" s="173">
        <v>44949</v>
      </c>
      <c r="S63" s="168">
        <v>2023000083</v>
      </c>
      <c r="T63" s="173">
        <v>44952</v>
      </c>
      <c r="U63" s="173" t="s">
        <v>87</v>
      </c>
      <c r="V63" s="173" t="s">
        <v>87</v>
      </c>
      <c r="W63" s="168" t="s">
        <v>282</v>
      </c>
      <c r="X63" s="168" t="s">
        <v>532</v>
      </c>
      <c r="Y63" s="174">
        <v>44972</v>
      </c>
      <c r="Z63" s="185">
        <v>44953</v>
      </c>
      <c r="AA63" s="186"/>
      <c r="AB63" s="186"/>
      <c r="AC63" s="186"/>
      <c r="AD63" s="186"/>
      <c r="AE63" s="186"/>
      <c r="AF63" s="225"/>
      <c r="AG63" s="226" t="s">
        <v>364</v>
      </c>
      <c r="AH63" s="216">
        <v>45288</v>
      </c>
      <c r="AI63" s="217">
        <v>42518036</v>
      </c>
      <c r="AJ63" s="217">
        <v>0</v>
      </c>
      <c r="AK63" s="218">
        <v>100</v>
      </c>
      <c r="AL63" s="218">
        <v>100</v>
      </c>
      <c r="AM63" s="184"/>
      <c r="AN63" s="411" t="s">
        <v>77</v>
      </c>
      <c r="AO63" s="168" t="s">
        <v>78</v>
      </c>
      <c r="AP63" s="34" t="s">
        <v>533</v>
      </c>
    </row>
    <row r="64" spans="1:42" s="177" customFormat="1" x14ac:dyDescent="0.25">
      <c r="A64" s="168" t="s">
        <v>54</v>
      </c>
      <c r="B64" s="165" t="s">
        <v>534</v>
      </c>
      <c r="C64" s="166" t="s">
        <v>535</v>
      </c>
      <c r="D64" s="167">
        <v>44952</v>
      </c>
      <c r="E64" s="168" t="s">
        <v>82</v>
      </c>
      <c r="F64" s="169" t="s">
        <v>536</v>
      </c>
      <c r="G64" s="170" t="s">
        <v>144</v>
      </c>
      <c r="H64" s="168" t="s">
        <v>537</v>
      </c>
      <c r="I64" s="171">
        <v>1075302091</v>
      </c>
      <c r="J64" s="168" t="s">
        <v>538</v>
      </c>
      <c r="K64" s="168" t="s">
        <v>76</v>
      </c>
      <c r="L64" s="172">
        <v>36960000</v>
      </c>
      <c r="M64" s="168">
        <v>0</v>
      </c>
      <c r="N64" s="168">
        <v>0</v>
      </c>
      <c r="O64" s="172">
        <v>36960000</v>
      </c>
      <c r="P64" s="168">
        <v>2023000116</v>
      </c>
      <c r="Q64" s="165" t="s">
        <v>539</v>
      </c>
      <c r="R64" s="173">
        <v>44950</v>
      </c>
      <c r="S64" s="168">
        <v>2023000084</v>
      </c>
      <c r="T64" s="173">
        <v>44952</v>
      </c>
      <c r="U64" s="173" t="s">
        <v>87</v>
      </c>
      <c r="V64" s="173" t="s">
        <v>87</v>
      </c>
      <c r="W64" s="209" t="s">
        <v>540</v>
      </c>
      <c r="X64" s="168" t="s">
        <v>541</v>
      </c>
      <c r="Y64" s="174">
        <v>44956</v>
      </c>
      <c r="Z64" s="185" t="s">
        <v>424</v>
      </c>
      <c r="AA64" s="186"/>
      <c r="AB64" s="186"/>
      <c r="AC64" s="186"/>
      <c r="AD64" s="186"/>
      <c r="AE64" s="193"/>
      <c r="AF64" s="168"/>
      <c r="AG64" s="167">
        <v>45289</v>
      </c>
      <c r="AH64" s="173">
        <v>45289</v>
      </c>
      <c r="AI64" s="175">
        <v>36960000</v>
      </c>
      <c r="AJ64" s="175">
        <v>0</v>
      </c>
      <c r="AK64" s="209">
        <v>100</v>
      </c>
      <c r="AL64" s="209">
        <v>100</v>
      </c>
      <c r="AM64" s="168"/>
      <c r="AN64" s="410" t="s">
        <v>77</v>
      </c>
      <c r="AO64" s="168" t="s">
        <v>68</v>
      </c>
      <c r="AP64" s="34" t="s">
        <v>542</v>
      </c>
    </row>
    <row r="65" spans="1:42" s="177" customFormat="1" x14ac:dyDescent="0.25">
      <c r="A65" s="168" t="s">
        <v>54</v>
      </c>
      <c r="B65" s="165" t="s">
        <v>543</v>
      </c>
      <c r="C65" s="166" t="s">
        <v>544</v>
      </c>
      <c r="D65" s="167">
        <v>44952</v>
      </c>
      <c r="E65" s="168" t="s">
        <v>82</v>
      </c>
      <c r="F65" s="169" t="s">
        <v>545</v>
      </c>
      <c r="G65" s="170" t="s">
        <v>144</v>
      </c>
      <c r="H65" s="168" t="s">
        <v>546</v>
      </c>
      <c r="I65" s="171">
        <v>7708720</v>
      </c>
      <c r="J65" s="168" t="s">
        <v>547</v>
      </c>
      <c r="K65" s="168" t="s">
        <v>76</v>
      </c>
      <c r="L65" s="172">
        <v>36960000</v>
      </c>
      <c r="M65" s="168">
        <v>0</v>
      </c>
      <c r="N65" s="168">
        <v>0</v>
      </c>
      <c r="O65" s="172">
        <v>36960000</v>
      </c>
      <c r="P65" s="168">
        <v>2023000118</v>
      </c>
      <c r="Q65" s="165" t="s">
        <v>548</v>
      </c>
      <c r="R65" s="173">
        <v>44950</v>
      </c>
      <c r="S65" s="168">
        <v>2023000091</v>
      </c>
      <c r="T65" s="173">
        <v>44953</v>
      </c>
      <c r="U65" s="173" t="s">
        <v>87</v>
      </c>
      <c r="V65" s="173" t="s">
        <v>87</v>
      </c>
      <c r="W65" s="209" t="s">
        <v>540</v>
      </c>
      <c r="X65" s="168" t="s">
        <v>541</v>
      </c>
      <c r="Y65" s="174">
        <v>44957</v>
      </c>
      <c r="Z65" s="185" t="s">
        <v>424</v>
      </c>
      <c r="AA65" s="186"/>
      <c r="AB65" s="186"/>
      <c r="AC65" s="186"/>
      <c r="AD65" s="186"/>
      <c r="AE65" s="193"/>
      <c r="AF65" s="168"/>
      <c r="AG65" s="167">
        <v>45289</v>
      </c>
      <c r="AH65" s="173">
        <v>45289</v>
      </c>
      <c r="AI65" s="175">
        <v>36960000</v>
      </c>
      <c r="AJ65" s="175">
        <v>0</v>
      </c>
      <c r="AK65" s="209">
        <v>100</v>
      </c>
      <c r="AL65" s="209">
        <v>100</v>
      </c>
      <c r="AM65" s="168"/>
      <c r="AN65" s="410" t="s">
        <v>77</v>
      </c>
      <c r="AO65" s="168" t="s">
        <v>68</v>
      </c>
      <c r="AP65" s="34" t="s">
        <v>549</v>
      </c>
    </row>
    <row r="66" spans="1:42" s="177" customFormat="1" x14ac:dyDescent="0.25">
      <c r="A66" s="168" t="s">
        <v>54</v>
      </c>
      <c r="B66" s="165" t="s">
        <v>550</v>
      </c>
      <c r="C66" s="166" t="s">
        <v>551</v>
      </c>
      <c r="D66" s="167">
        <v>44952</v>
      </c>
      <c r="E66" s="168" t="s">
        <v>82</v>
      </c>
      <c r="F66" s="169" t="s">
        <v>552</v>
      </c>
      <c r="G66" s="170" t="s">
        <v>553</v>
      </c>
      <c r="H66" s="168" t="s">
        <v>554</v>
      </c>
      <c r="I66" s="171">
        <v>1075294892</v>
      </c>
      <c r="J66" s="168" t="s">
        <v>555</v>
      </c>
      <c r="K66" s="168" t="s">
        <v>76</v>
      </c>
      <c r="L66" s="172">
        <v>1950909</v>
      </c>
      <c r="M66" s="168">
        <v>0</v>
      </c>
      <c r="N66" s="168">
        <v>0</v>
      </c>
      <c r="O66" s="172">
        <v>1950909</v>
      </c>
      <c r="P66" s="168">
        <v>2023000135</v>
      </c>
      <c r="Q66" s="165" t="s">
        <v>556</v>
      </c>
      <c r="R66" s="173">
        <v>44950</v>
      </c>
      <c r="S66" s="168">
        <v>2023000086</v>
      </c>
      <c r="T66" s="173">
        <v>44952</v>
      </c>
      <c r="U66" s="173" t="s">
        <v>87</v>
      </c>
      <c r="V66" s="173" t="s">
        <v>87</v>
      </c>
      <c r="W66" s="168" t="s">
        <v>180</v>
      </c>
      <c r="X66" s="168" t="s">
        <v>557</v>
      </c>
      <c r="Y66" s="174" t="s">
        <v>67</v>
      </c>
      <c r="Z66" s="185" t="s">
        <v>363</v>
      </c>
      <c r="AA66" s="186"/>
      <c r="AB66" s="186"/>
      <c r="AC66" s="186"/>
      <c r="AD66" s="186"/>
      <c r="AE66" s="186"/>
      <c r="AF66" s="179"/>
      <c r="AG66" s="178">
        <v>44999</v>
      </c>
      <c r="AH66" s="232">
        <v>45035</v>
      </c>
      <c r="AI66" s="182">
        <v>1950909</v>
      </c>
      <c r="AJ66" s="207">
        <v>650303</v>
      </c>
      <c r="AK66" s="212">
        <v>100</v>
      </c>
      <c r="AL66" s="212">
        <f>AK66</f>
        <v>100</v>
      </c>
      <c r="AM66" s="208"/>
      <c r="AN66" s="413" t="s">
        <v>77</v>
      </c>
      <c r="AO66" s="168" t="s">
        <v>68</v>
      </c>
      <c r="AP66" s="34" t="s">
        <v>558</v>
      </c>
    </row>
    <row r="67" spans="1:42" s="177" customFormat="1" x14ac:dyDescent="0.25">
      <c r="A67" s="168" t="s">
        <v>54</v>
      </c>
      <c r="B67" s="165" t="s">
        <v>559</v>
      </c>
      <c r="C67" s="166" t="s">
        <v>560</v>
      </c>
      <c r="D67" s="167">
        <v>44952</v>
      </c>
      <c r="E67" s="168" t="s">
        <v>57</v>
      </c>
      <c r="F67" s="169" t="s">
        <v>561</v>
      </c>
      <c r="G67" s="170" t="s">
        <v>193</v>
      </c>
      <c r="H67" s="168" t="s">
        <v>562</v>
      </c>
      <c r="I67" s="171">
        <v>1075262421</v>
      </c>
      <c r="J67" s="168" t="s">
        <v>563</v>
      </c>
      <c r="K67" s="168" t="s">
        <v>76</v>
      </c>
      <c r="L67" s="172">
        <v>50248594</v>
      </c>
      <c r="M67" s="168">
        <v>0</v>
      </c>
      <c r="N67" s="168">
        <v>0</v>
      </c>
      <c r="O67" s="172">
        <v>50248594</v>
      </c>
      <c r="P67" s="168">
        <v>2023000078</v>
      </c>
      <c r="Q67" s="165" t="s">
        <v>564</v>
      </c>
      <c r="R67" s="173">
        <v>44944</v>
      </c>
      <c r="S67" s="168">
        <v>2023000087</v>
      </c>
      <c r="T67" s="173">
        <v>44952</v>
      </c>
      <c r="U67" s="173" t="s">
        <v>87</v>
      </c>
      <c r="V67" s="173" t="s">
        <v>87</v>
      </c>
      <c r="W67" s="168" t="s">
        <v>159</v>
      </c>
      <c r="X67" s="168" t="s">
        <v>362</v>
      </c>
      <c r="Y67" s="174">
        <v>44952</v>
      </c>
      <c r="Z67" s="185" t="s">
        <v>424</v>
      </c>
      <c r="AA67" s="186"/>
      <c r="AB67" s="186"/>
      <c r="AC67" s="186"/>
      <c r="AD67" s="186"/>
      <c r="AE67" s="186"/>
      <c r="AF67" s="186"/>
      <c r="AG67" s="185" t="s">
        <v>425</v>
      </c>
      <c r="AH67" s="224">
        <v>45334</v>
      </c>
      <c r="AI67" s="175">
        <v>50248594</v>
      </c>
      <c r="AJ67" s="175">
        <v>50248594</v>
      </c>
      <c r="AK67" s="209">
        <v>100</v>
      </c>
      <c r="AL67" s="209">
        <v>100</v>
      </c>
      <c r="AM67" s="168"/>
      <c r="AN67" s="410" t="s">
        <v>77</v>
      </c>
      <c r="AO67" s="168" t="s">
        <v>78</v>
      </c>
      <c r="AP67" s="34" t="s">
        <v>565</v>
      </c>
    </row>
    <row r="68" spans="1:42" s="177" customFormat="1" x14ac:dyDescent="0.25">
      <c r="A68" s="168" t="s">
        <v>54</v>
      </c>
      <c r="B68" s="165" t="s">
        <v>566</v>
      </c>
      <c r="C68" s="166" t="s">
        <v>567</v>
      </c>
      <c r="D68" s="167" t="s">
        <v>447</v>
      </c>
      <c r="E68" s="168" t="s">
        <v>57</v>
      </c>
      <c r="F68" s="169" t="s">
        <v>568</v>
      </c>
      <c r="G68" s="170" t="s">
        <v>144</v>
      </c>
      <c r="H68" s="168" t="s">
        <v>569</v>
      </c>
      <c r="I68" s="171">
        <v>1075242721</v>
      </c>
      <c r="J68" s="168" t="s">
        <v>570</v>
      </c>
      <c r="K68" s="168" t="s">
        <v>76</v>
      </c>
      <c r="L68" s="172">
        <v>52976000</v>
      </c>
      <c r="M68" s="168">
        <v>0</v>
      </c>
      <c r="N68" s="168">
        <v>0</v>
      </c>
      <c r="O68" s="172">
        <v>52976000</v>
      </c>
      <c r="P68" s="168">
        <v>2023000119</v>
      </c>
      <c r="Q68" s="165" t="s">
        <v>571</v>
      </c>
      <c r="R68" s="173">
        <v>44950</v>
      </c>
      <c r="S68" s="168">
        <v>2023000096</v>
      </c>
      <c r="T68" s="173">
        <v>44956</v>
      </c>
      <c r="U68" s="173" t="s">
        <v>87</v>
      </c>
      <c r="V68" s="173" t="s">
        <v>87</v>
      </c>
      <c r="W68" s="168" t="s">
        <v>148</v>
      </c>
      <c r="X68" s="168" t="s">
        <v>572</v>
      </c>
      <c r="Y68" s="174">
        <v>44957</v>
      </c>
      <c r="Z68" s="185" t="s">
        <v>484</v>
      </c>
      <c r="AA68" s="186"/>
      <c r="AB68" s="186"/>
      <c r="AC68" s="186"/>
      <c r="AD68" s="186"/>
      <c r="AE68" s="186"/>
      <c r="AF68" s="186"/>
      <c r="AG68" s="185" t="s">
        <v>266</v>
      </c>
      <c r="AH68" s="234">
        <v>45294</v>
      </c>
      <c r="AI68" s="235">
        <v>52976000</v>
      </c>
      <c r="AJ68" s="236">
        <v>52976000</v>
      </c>
      <c r="AK68" s="210">
        <v>100</v>
      </c>
      <c r="AL68" s="210">
        <v>100</v>
      </c>
      <c r="AM68" s="168"/>
      <c r="AN68" s="410" t="s">
        <v>77</v>
      </c>
      <c r="AO68" s="168" t="s">
        <v>68</v>
      </c>
      <c r="AP68" s="34" t="s">
        <v>573</v>
      </c>
    </row>
    <row r="69" spans="1:42" s="177" customFormat="1" x14ac:dyDescent="0.25">
      <c r="A69" s="168" t="s">
        <v>54</v>
      </c>
      <c r="B69" s="165" t="s">
        <v>574</v>
      </c>
      <c r="C69" s="166" t="s">
        <v>575</v>
      </c>
      <c r="D69" s="167">
        <v>44953</v>
      </c>
      <c r="E69" s="168" t="s">
        <v>57</v>
      </c>
      <c r="F69" s="169" t="s">
        <v>576</v>
      </c>
      <c r="G69" s="170" t="s">
        <v>577</v>
      </c>
      <c r="H69" s="168" t="s">
        <v>578</v>
      </c>
      <c r="I69" s="171">
        <v>7685185</v>
      </c>
      <c r="J69" s="168"/>
      <c r="K69" s="168" t="s">
        <v>76</v>
      </c>
      <c r="L69" s="172">
        <v>75834000</v>
      </c>
      <c r="M69" s="168">
        <v>0</v>
      </c>
      <c r="N69" s="168">
        <v>0</v>
      </c>
      <c r="O69" s="172">
        <v>75834000</v>
      </c>
      <c r="P69" s="168" t="s">
        <v>579</v>
      </c>
      <c r="Q69" s="165"/>
      <c r="R69" s="173">
        <v>44951</v>
      </c>
      <c r="S69" s="168" t="s">
        <v>580</v>
      </c>
      <c r="T69" s="173">
        <v>44953</v>
      </c>
      <c r="U69" s="174">
        <v>44953</v>
      </c>
      <c r="V69" s="173">
        <v>44956</v>
      </c>
      <c r="W69" s="209" t="s">
        <v>581</v>
      </c>
      <c r="X69" s="168" t="s">
        <v>582</v>
      </c>
      <c r="Y69" s="174">
        <v>44956</v>
      </c>
      <c r="Z69" s="185">
        <v>44956</v>
      </c>
      <c r="AA69" s="186"/>
      <c r="AB69" s="186"/>
      <c r="AC69" s="186"/>
      <c r="AD69" s="186"/>
      <c r="AE69" s="186"/>
      <c r="AF69" s="186"/>
      <c r="AG69" s="185">
        <v>45289</v>
      </c>
      <c r="AH69" s="234">
        <v>45289</v>
      </c>
      <c r="AI69" s="237">
        <v>75834000</v>
      </c>
      <c r="AJ69" s="237">
        <v>0</v>
      </c>
      <c r="AK69" s="212">
        <v>100</v>
      </c>
      <c r="AL69" s="212">
        <v>100</v>
      </c>
      <c r="AM69" s="238"/>
      <c r="AN69" s="415" t="s">
        <v>77</v>
      </c>
      <c r="AO69" s="168" t="s">
        <v>78</v>
      </c>
      <c r="AP69" s="34" t="s">
        <v>583</v>
      </c>
    </row>
    <row r="70" spans="1:42" s="177" customFormat="1" x14ac:dyDescent="0.25">
      <c r="A70" s="168" t="s">
        <v>54</v>
      </c>
      <c r="B70" s="165" t="s">
        <v>584</v>
      </c>
      <c r="C70" s="166" t="s">
        <v>585</v>
      </c>
      <c r="D70" s="167">
        <v>44953</v>
      </c>
      <c r="E70" s="168" t="s">
        <v>57</v>
      </c>
      <c r="F70" s="169" t="s">
        <v>586</v>
      </c>
      <c r="G70" s="170" t="s">
        <v>577</v>
      </c>
      <c r="H70" s="168" t="s">
        <v>587</v>
      </c>
      <c r="I70" s="171">
        <v>55069912</v>
      </c>
      <c r="J70" s="168" t="s">
        <v>588</v>
      </c>
      <c r="K70" s="168" t="s">
        <v>76</v>
      </c>
      <c r="L70" s="172">
        <v>60970800</v>
      </c>
      <c r="M70" s="168">
        <v>0</v>
      </c>
      <c r="N70" s="168">
        <v>0</v>
      </c>
      <c r="O70" s="172">
        <v>60970800</v>
      </c>
      <c r="P70" s="168" t="s">
        <v>589</v>
      </c>
      <c r="Q70" s="165"/>
      <c r="R70" s="173">
        <v>44944</v>
      </c>
      <c r="S70" s="168" t="s">
        <v>590</v>
      </c>
      <c r="T70" s="173">
        <v>44953</v>
      </c>
      <c r="U70" s="173" t="s">
        <v>87</v>
      </c>
      <c r="V70" s="173" t="s">
        <v>87</v>
      </c>
      <c r="W70" s="209" t="s">
        <v>581</v>
      </c>
      <c r="X70" s="168" t="s">
        <v>582</v>
      </c>
      <c r="Y70" s="174">
        <v>44956</v>
      </c>
      <c r="Z70" s="185">
        <v>44956</v>
      </c>
      <c r="AA70" s="186"/>
      <c r="AB70" s="186"/>
      <c r="AC70" s="186"/>
      <c r="AD70" s="186"/>
      <c r="AE70" s="186"/>
      <c r="AF70" s="194"/>
      <c r="AG70" s="221">
        <v>45289</v>
      </c>
      <c r="AH70" s="190">
        <v>45289</v>
      </c>
      <c r="AI70" s="191">
        <v>60970800</v>
      </c>
      <c r="AJ70" s="191">
        <v>0</v>
      </c>
      <c r="AK70" s="218">
        <v>100</v>
      </c>
      <c r="AL70" s="218">
        <v>100</v>
      </c>
      <c r="AM70" s="239"/>
      <c r="AN70" s="416" t="s">
        <v>77</v>
      </c>
      <c r="AO70" s="168" t="s">
        <v>68</v>
      </c>
      <c r="AP70" s="34" t="s">
        <v>591</v>
      </c>
    </row>
    <row r="71" spans="1:42" s="177" customFormat="1" x14ac:dyDescent="0.25">
      <c r="A71" s="168" t="s">
        <v>54</v>
      </c>
      <c r="B71" s="165" t="s">
        <v>592</v>
      </c>
      <c r="C71" s="166" t="s">
        <v>593</v>
      </c>
      <c r="D71" s="167">
        <v>44953</v>
      </c>
      <c r="E71" s="168" t="s">
        <v>57</v>
      </c>
      <c r="F71" s="169" t="s">
        <v>594</v>
      </c>
      <c r="G71" s="170" t="s">
        <v>595</v>
      </c>
      <c r="H71" s="168" t="s">
        <v>596</v>
      </c>
      <c r="I71" s="171">
        <v>36303864</v>
      </c>
      <c r="J71" s="168" t="s">
        <v>597</v>
      </c>
      <c r="K71" s="168" t="s">
        <v>76</v>
      </c>
      <c r="L71" s="172">
        <v>50781512</v>
      </c>
      <c r="M71" s="168">
        <v>0</v>
      </c>
      <c r="N71" s="168">
        <v>0</v>
      </c>
      <c r="O71" s="172">
        <v>50781512</v>
      </c>
      <c r="P71" s="168">
        <v>2023000117</v>
      </c>
      <c r="Q71" s="165" t="s">
        <v>598</v>
      </c>
      <c r="R71" s="173">
        <v>44950</v>
      </c>
      <c r="S71" s="168">
        <v>2023000092</v>
      </c>
      <c r="T71" s="173">
        <v>44953</v>
      </c>
      <c r="U71" s="173" t="s">
        <v>87</v>
      </c>
      <c r="V71" s="173" t="s">
        <v>87</v>
      </c>
      <c r="W71" s="209" t="s">
        <v>540</v>
      </c>
      <c r="X71" s="168" t="s">
        <v>541</v>
      </c>
      <c r="Y71" s="174">
        <v>44957</v>
      </c>
      <c r="Z71" s="185">
        <v>44956</v>
      </c>
      <c r="AA71" s="186"/>
      <c r="AB71" s="186"/>
      <c r="AC71" s="186"/>
      <c r="AD71" s="186"/>
      <c r="AE71" s="193"/>
      <c r="AF71" s="168"/>
      <c r="AG71" s="167">
        <v>45289</v>
      </c>
      <c r="AH71" s="173">
        <v>45289</v>
      </c>
      <c r="AI71" s="175">
        <v>50781512</v>
      </c>
      <c r="AJ71" s="175">
        <v>0</v>
      </c>
      <c r="AK71" s="209">
        <v>100</v>
      </c>
      <c r="AL71" s="209">
        <v>100</v>
      </c>
      <c r="AM71" s="168"/>
      <c r="AN71" s="410" t="s">
        <v>77</v>
      </c>
      <c r="AO71" s="168" t="s">
        <v>68</v>
      </c>
      <c r="AP71" s="34" t="s">
        <v>599</v>
      </c>
    </row>
    <row r="72" spans="1:42" s="177" customFormat="1" x14ac:dyDescent="0.25">
      <c r="A72" s="168" t="s">
        <v>54</v>
      </c>
      <c r="B72" s="165" t="s">
        <v>600</v>
      </c>
      <c r="C72" s="166" t="s">
        <v>601</v>
      </c>
      <c r="D72" s="167">
        <v>44953</v>
      </c>
      <c r="E72" s="168" t="s">
        <v>57</v>
      </c>
      <c r="F72" s="169" t="s">
        <v>602</v>
      </c>
      <c r="G72" s="170" t="s">
        <v>595</v>
      </c>
      <c r="H72" s="168" t="s">
        <v>603</v>
      </c>
      <c r="I72" s="171">
        <v>1083907119</v>
      </c>
      <c r="J72" s="168" t="s">
        <v>604</v>
      </c>
      <c r="K72" s="168" t="s">
        <v>76</v>
      </c>
      <c r="L72" s="172">
        <v>54082996</v>
      </c>
      <c r="M72" s="168">
        <v>0</v>
      </c>
      <c r="N72" s="168">
        <v>0</v>
      </c>
      <c r="O72" s="172">
        <v>54082996</v>
      </c>
      <c r="P72" s="168">
        <v>2023000126</v>
      </c>
      <c r="Q72" s="165" t="s">
        <v>605</v>
      </c>
      <c r="R72" s="173">
        <v>44950</v>
      </c>
      <c r="S72" s="168">
        <v>2023000088</v>
      </c>
      <c r="T72" s="173">
        <v>44953</v>
      </c>
      <c r="U72" s="173" t="s">
        <v>87</v>
      </c>
      <c r="V72" s="173" t="s">
        <v>87</v>
      </c>
      <c r="W72" s="168" t="s">
        <v>148</v>
      </c>
      <c r="X72" s="168" t="s">
        <v>606</v>
      </c>
      <c r="Y72" s="174">
        <v>44957</v>
      </c>
      <c r="Z72" s="185" t="s">
        <v>424</v>
      </c>
      <c r="AA72" s="186"/>
      <c r="AB72" s="186"/>
      <c r="AC72" s="186"/>
      <c r="AD72" s="186"/>
      <c r="AE72" s="186"/>
      <c r="AF72" s="179"/>
      <c r="AG72" s="230">
        <v>45290</v>
      </c>
      <c r="AH72" s="201">
        <v>45306</v>
      </c>
      <c r="AI72" s="202">
        <v>54082996</v>
      </c>
      <c r="AJ72" s="202">
        <v>54082996</v>
      </c>
      <c r="AK72" s="210">
        <v>100</v>
      </c>
      <c r="AL72" s="210">
        <v>100</v>
      </c>
      <c r="AM72" s="199"/>
      <c r="AN72" s="410" t="s">
        <v>77</v>
      </c>
      <c r="AO72" s="168" t="s">
        <v>68</v>
      </c>
      <c r="AP72" s="34" t="s">
        <v>607</v>
      </c>
    </row>
    <row r="73" spans="1:42" s="177" customFormat="1" x14ac:dyDescent="0.25">
      <c r="A73" s="168" t="s">
        <v>54</v>
      </c>
      <c r="B73" s="165" t="s">
        <v>608</v>
      </c>
      <c r="C73" s="166" t="s">
        <v>609</v>
      </c>
      <c r="D73" s="167">
        <v>44953</v>
      </c>
      <c r="E73" s="168" t="s">
        <v>57</v>
      </c>
      <c r="F73" s="169" t="s">
        <v>610</v>
      </c>
      <c r="G73" s="170" t="s">
        <v>595</v>
      </c>
      <c r="H73" s="168" t="s">
        <v>611</v>
      </c>
      <c r="I73" s="171">
        <v>36309284</v>
      </c>
      <c r="J73" s="168" t="s">
        <v>612</v>
      </c>
      <c r="K73" s="168" t="s">
        <v>76</v>
      </c>
      <c r="L73" s="172">
        <v>52976000</v>
      </c>
      <c r="M73" s="168">
        <v>0</v>
      </c>
      <c r="N73" s="168">
        <v>0</v>
      </c>
      <c r="O73" s="172">
        <v>52976000</v>
      </c>
      <c r="P73" s="168">
        <v>2023000122</v>
      </c>
      <c r="Q73" s="165" t="s">
        <v>613</v>
      </c>
      <c r="R73" s="173">
        <v>44950</v>
      </c>
      <c r="S73" s="168">
        <v>2023000093</v>
      </c>
      <c r="T73" s="173">
        <v>44956</v>
      </c>
      <c r="U73" s="173" t="s">
        <v>87</v>
      </c>
      <c r="V73" s="173" t="s">
        <v>87</v>
      </c>
      <c r="W73" s="168" t="s">
        <v>148</v>
      </c>
      <c r="X73" s="168" t="s">
        <v>572</v>
      </c>
      <c r="Y73" s="174">
        <v>44957</v>
      </c>
      <c r="Z73" s="185">
        <v>44958</v>
      </c>
      <c r="AA73" s="186"/>
      <c r="AB73" s="186"/>
      <c r="AC73" s="186"/>
      <c r="AD73" s="186"/>
      <c r="AE73" s="194"/>
      <c r="AF73" s="194"/>
      <c r="AG73" s="221" t="s">
        <v>266</v>
      </c>
      <c r="AH73" s="180">
        <v>45294</v>
      </c>
      <c r="AI73" s="181">
        <v>52976000</v>
      </c>
      <c r="AJ73" s="181">
        <v>52976000</v>
      </c>
      <c r="AK73" s="212">
        <v>100</v>
      </c>
      <c r="AL73" s="212">
        <v>100</v>
      </c>
      <c r="AM73" s="199"/>
      <c r="AN73" s="410" t="s">
        <v>77</v>
      </c>
      <c r="AO73" s="168" t="s">
        <v>68</v>
      </c>
      <c r="AP73" s="34" t="s">
        <v>614</v>
      </c>
    </row>
    <row r="74" spans="1:42" s="177" customFormat="1" x14ac:dyDescent="0.25">
      <c r="A74" s="168" t="s">
        <v>54</v>
      </c>
      <c r="B74" s="165" t="s">
        <v>615</v>
      </c>
      <c r="C74" s="166" t="s">
        <v>616</v>
      </c>
      <c r="D74" s="167">
        <v>44953</v>
      </c>
      <c r="E74" s="168" t="s">
        <v>57</v>
      </c>
      <c r="F74" s="169" t="s">
        <v>617</v>
      </c>
      <c r="G74" s="170" t="s">
        <v>618</v>
      </c>
      <c r="H74" s="168" t="s">
        <v>619</v>
      </c>
      <c r="I74" s="171">
        <v>1094976250</v>
      </c>
      <c r="J74" s="168" t="s">
        <v>620</v>
      </c>
      <c r="K74" s="168" t="s">
        <v>76</v>
      </c>
      <c r="L74" s="172">
        <v>42518036</v>
      </c>
      <c r="M74" s="168">
        <v>0</v>
      </c>
      <c r="N74" s="168">
        <v>0</v>
      </c>
      <c r="O74" s="172">
        <v>42518036</v>
      </c>
      <c r="P74" s="168">
        <v>2023000114</v>
      </c>
      <c r="Q74" s="165" t="s">
        <v>621</v>
      </c>
      <c r="R74" s="173">
        <v>44949</v>
      </c>
      <c r="S74" s="168">
        <v>2023000094</v>
      </c>
      <c r="T74" s="173">
        <v>44956</v>
      </c>
      <c r="U74" s="173" t="s">
        <v>87</v>
      </c>
      <c r="V74" s="173" t="s">
        <v>87</v>
      </c>
      <c r="W74" s="168" t="s">
        <v>159</v>
      </c>
      <c r="X74" s="168" t="s">
        <v>300</v>
      </c>
      <c r="Y74" s="174">
        <v>44957</v>
      </c>
      <c r="Z74" s="185">
        <v>44956</v>
      </c>
      <c r="AA74" s="186"/>
      <c r="AB74" s="186"/>
      <c r="AC74" s="186"/>
      <c r="AD74" s="193"/>
      <c r="AE74" s="168"/>
      <c r="AF74" s="168"/>
      <c r="AG74" s="167">
        <v>45075</v>
      </c>
      <c r="AH74" s="173">
        <v>45077</v>
      </c>
      <c r="AI74" s="175">
        <v>15461104</v>
      </c>
      <c r="AJ74" s="175">
        <v>0</v>
      </c>
      <c r="AK74" s="209">
        <v>100</v>
      </c>
      <c r="AL74" s="209">
        <v>100</v>
      </c>
      <c r="AM74" s="168"/>
      <c r="AN74" s="410" t="s">
        <v>77</v>
      </c>
      <c r="AO74" s="168" t="s">
        <v>78</v>
      </c>
      <c r="AP74" s="34" t="s">
        <v>622</v>
      </c>
    </row>
    <row r="75" spans="1:42" s="177" customFormat="1" x14ac:dyDescent="0.25">
      <c r="A75" s="168" t="s">
        <v>54</v>
      </c>
      <c r="B75" s="165" t="s">
        <v>623</v>
      </c>
      <c r="C75" s="166" t="s">
        <v>624</v>
      </c>
      <c r="D75" s="167">
        <v>44956</v>
      </c>
      <c r="E75" s="168" t="s">
        <v>57</v>
      </c>
      <c r="F75" s="169" t="s">
        <v>625</v>
      </c>
      <c r="G75" s="170" t="s">
        <v>577</v>
      </c>
      <c r="H75" s="168" t="s">
        <v>626</v>
      </c>
      <c r="I75" s="171">
        <v>1081699603</v>
      </c>
      <c r="J75" s="168" t="s">
        <v>627</v>
      </c>
      <c r="K75" s="168" t="s">
        <v>76</v>
      </c>
      <c r="L75" s="172">
        <v>42518036</v>
      </c>
      <c r="M75" s="168">
        <v>0</v>
      </c>
      <c r="N75" s="168">
        <v>0</v>
      </c>
      <c r="O75" s="172">
        <v>42518036</v>
      </c>
      <c r="P75" s="168">
        <v>2023000075</v>
      </c>
      <c r="Q75" s="165" t="s">
        <v>628</v>
      </c>
      <c r="R75" s="173">
        <v>44943</v>
      </c>
      <c r="S75" s="168">
        <v>2023000095</v>
      </c>
      <c r="T75" s="173">
        <v>44956</v>
      </c>
      <c r="U75" s="173" t="s">
        <v>87</v>
      </c>
      <c r="V75" s="173" t="s">
        <v>87</v>
      </c>
      <c r="W75" s="168" t="s">
        <v>159</v>
      </c>
      <c r="X75" s="168" t="s">
        <v>300</v>
      </c>
      <c r="Y75" s="174">
        <v>44957</v>
      </c>
      <c r="Z75" s="185">
        <v>44958</v>
      </c>
      <c r="AA75" s="186"/>
      <c r="AB75" s="186"/>
      <c r="AC75" s="186"/>
      <c r="AD75" s="193"/>
      <c r="AE75" s="168"/>
      <c r="AF75" s="168"/>
      <c r="AG75" s="167">
        <v>45237</v>
      </c>
      <c r="AH75" s="173">
        <v>45237</v>
      </c>
      <c r="AI75" s="175">
        <v>35689382</v>
      </c>
      <c r="AJ75" s="175">
        <v>6828654</v>
      </c>
      <c r="AK75" s="209">
        <v>100</v>
      </c>
      <c r="AL75" s="209">
        <v>100</v>
      </c>
      <c r="AM75" s="168"/>
      <c r="AN75" s="410" t="s">
        <v>77</v>
      </c>
      <c r="AO75" s="168" t="s">
        <v>210</v>
      </c>
      <c r="AP75" s="34" t="s">
        <v>629</v>
      </c>
    </row>
    <row r="76" spans="1:42" s="177" customFormat="1" x14ac:dyDescent="0.25">
      <c r="A76" s="168" t="s">
        <v>54</v>
      </c>
      <c r="B76" s="165" t="s">
        <v>630</v>
      </c>
      <c r="C76" s="166" t="s">
        <v>631</v>
      </c>
      <c r="D76" s="167">
        <v>44956</v>
      </c>
      <c r="E76" s="168" t="s">
        <v>57</v>
      </c>
      <c r="F76" s="169" t="s">
        <v>632</v>
      </c>
      <c r="G76" s="170" t="s">
        <v>618</v>
      </c>
      <c r="H76" s="168" t="s">
        <v>633</v>
      </c>
      <c r="I76" s="171">
        <v>1013583380</v>
      </c>
      <c r="J76" s="168" t="s">
        <v>634</v>
      </c>
      <c r="K76" s="168" t="s">
        <v>76</v>
      </c>
      <c r="L76" s="172">
        <v>42518036</v>
      </c>
      <c r="M76" s="168">
        <v>0</v>
      </c>
      <c r="N76" s="168">
        <v>0</v>
      </c>
      <c r="O76" s="172">
        <v>42518036</v>
      </c>
      <c r="P76" s="168">
        <v>2023000130</v>
      </c>
      <c r="Q76" s="165" t="s">
        <v>635</v>
      </c>
      <c r="R76" s="173">
        <v>44950</v>
      </c>
      <c r="S76" s="168">
        <v>2023000097</v>
      </c>
      <c r="T76" s="173">
        <v>44956</v>
      </c>
      <c r="U76" s="173" t="s">
        <v>87</v>
      </c>
      <c r="V76" s="173" t="s">
        <v>87</v>
      </c>
      <c r="W76" s="168" t="s">
        <v>159</v>
      </c>
      <c r="X76" s="168" t="s">
        <v>300</v>
      </c>
      <c r="Y76" s="174">
        <v>44957</v>
      </c>
      <c r="Z76" s="185">
        <v>44958</v>
      </c>
      <c r="AA76" s="186"/>
      <c r="AB76" s="186"/>
      <c r="AC76" s="186"/>
      <c r="AD76" s="193"/>
      <c r="AE76" s="168"/>
      <c r="AF76" s="184"/>
      <c r="AG76" s="226">
        <v>45290</v>
      </c>
      <c r="AH76" s="216">
        <v>45295</v>
      </c>
      <c r="AI76" s="217">
        <v>42518036</v>
      </c>
      <c r="AJ76" s="217">
        <v>0</v>
      </c>
      <c r="AK76" s="218">
        <v>100</v>
      </c>
      <c r="AL76" s="218">
        <v>100</v>
      </c>
      <c r="AM76" s="184"/>
      <c r="AN76" s="410" t="s">
        <v>77</v>
      </c>
      <c r="AO76" s="168" t="s">
        <v>210</v>
      </c>
      <c r="AP76" s="34" t="s">
        <v>636</v>
      </c>
    </row>
    <row r="77" spans="1:42" s="177" customFormat="1" x14ac:dyDescent="0.25">
      <c r="A77" s="168" t="s">
        <v>54</v>
      </c>
      <c r="B77" s="165" t="s">
        <v>637</v>
      </c>
      <c r="C77" s="166" t="s">
        <v>638</v>
      </c>
      <c r="D77" s="167">
        <v>44957</v>
      </c>
      <c r="E77" s="168" t="s">
        <v>57</v>
      </c>
      <c r="F77" s="169" t="s">
        <v>639</v>
      </c>
      <c r="G77" s="170" t="s">
        <v>640</v>
      </c>
      <c r="H77" s="168" t="s">
        <v>641</v>
      </c>
      <c r="I77" s="171">
        <v>38212743</v>
      </c>
      <c r="J77" s="168" t="s">
        <v>642</v>
      </c>
      <c r="K77" s="168" t="s">
        <v>76</v>
      </c>
      <c r="L77" s="172">
        <v>44000000</v>
      </c>
      <c r="M77" s="168">
        <v>0</v>
      </c>
      <c r="N77" s="168">
        <v>0</v>
      </c>
      <c r="O77" s="172">
        <v>44000000</v>
      </c>
      <c r="P77" s="168">
        <v>2023000125</v>
      </c>
      <c r="Q77" s="165" t="s">
        <v>643</v>
      </c>
      <c r="R77" s="173">
        <v>44950</v>
      </c>
      <c r="S77" s="168">
        <v>2023000101</v>
      </c>
      <c r="T77" s="173">
        <v>44957</v>
      </c>
      <c r="U77" s="173" t="s">
        <v>87</v>
      </c>
      <c r="V77" s="173" t="s">
        <v>87</v>
      </c>
      <c r="W77" s="168" t="s">
        <v>282</v>
      </c>
      <c r="X77" s="168" t="s">
        <v>644</v>
      </c>
      <c r="Y77" s="174">
        <v>44959</v>
      </c>
      <c r="Z77" s="185">
        <v>44958</v>
      </c>
      <c r="AA77" s="186"/>
      <c r="AB77" s="186"/>
      <c r="AC77" s="186"/>
      <c r="AD77" s="186"/>
      <c r="AE77" s="198"/>
      <c r="AF77" s="168"/>
      <c r="AG77" s="167">
        <v>45290</v>
      </c>
      <c r="AH77" s="173">
        <v>45314</v>
      </c>
      <c r="AI77" s="175">
        <v>44000000</v>
      </c>
      <c r="AJ77" s="175">
        <v>0</v>
      </c>
      <c r="AK77" s="209">
        <v>100</v>
      </c>
      <c r="AL77" s="209">
        <v>100</v>
      </c>
      <c r="AM77" s="168"/>
      <c r="AN77" s="410" t="s">
        <v>77</v>
      </c>
      <c r="AO77" s="168" t="s">
        <v>210</v>
      </c>
      <c r="AP77" s="34" t="s">
        <v>645</v>
      </c>
    </row>
    <row r="78" spans="1:42" s="177" customFormat="1" x14ac:dyDescent="0.25">
      <c r="A78" s="168" t="s">
        <v>54</v>
      </c>
      <c r="B78" s="165" t="s">
        <v>646</v>
      </c>
      <c r="C78" s="166" t="s">
        <v>647</v>
      </c>
      <c r="D78" s="167">
        <v>44957</v>
      </c>
      <c r="E78" s="168" t="s">
        <v>57</v>
      </c>
      <c r="F78" s="169" t="s">
        <v>648</v>
      </c>
      <c r="G78" s="170" t="s">
        <v>640</v>
      </c>
      <c r="H78" s="168" t="s">
        <v>649</v>
      </c>
      <c r="I78" s="171">
        <v>1075283855</v>
      </c>
      <c r="J78" s="168" t="s">
        <v>650</v>
      </c>
      <c r="K78" s="168" t="s">
        <v>76</v>
      </c>
      <c r="L78" s="172">
        <v>42518036</v>
      </c>
      <c r="M78" s="168">
        <v>0</v>
      </c>
      <c r="N78" s="168">
        <v>0</v>
      </c>
      <c r="O78" s="172">
        <v>42518036</v>
      </c>
      <c r="P78" s="168">
        <v>2023000120</v>
      </c>
      <c r="Q78" s="165" t="s">
        <v>651</v>
      </c>
      <c r="R78" s="173">
        <v>44950</v>
      </c>
      <c r="S78" s="168">
        <v>2023000102</v>
      </c>
      <c r="T78" s="173">
        <v>44957</v>
      </c>
      <c r="U78" s="173" t="s">
        <v>87</v>
      </c>
      <c r="V78" s="173" t="s">
        <v>87</v>
      </c>
      <c r="W78" s="168" t="s">
        <v>282</v>
      </c>
      <c r="X78" s="168" t="s">
        <v>652</v>
      </c>
      <c r="Y78" s="174">
        <v>44958</v>
      </c>
      <c r="Z78" s="185">
        <v>44958</v>
      </c>
      <c r="AA78" s="186"/>
      <c r="AB78" s="186"/>
      <c r="AC78" s="186"/>
      <c r="AD78" s="186"/>
      <c r="AE78" s="186"/>
      <c r="AF78" s="179"/>
      <c r="AG78" s="178">
        <v>45291</v>
      </c>
      <c r="AH78" s="211">
        <v>45301</v>
      </c>
      <c r="AI78" s="207">
        <v>42518036</v>
      </c>
      <c r="AJ78" s="207">
        <v>0</v>
      </c>
      <c r="AK78" s="212">
        <v>100</v>
      </c>
      <c r="AL78" s="212">
        <v>100</v>
      </c>
      <c r="AM78" s="208"/>
      <c r="AN78" s="413" t="s">
        <v>77</v>
      </c>
      <c r="AO78" s="168" t="s">
        <v>68</v>
      </c>
      <c r="AP78" s="34" t="s">
        <v>653</v>
      </c>
    </row>
    <row r="79" spans="1:42" s="177" customFormat="1" x14ac:dyDescent="0.25">
      <c r="A79" s="168" t="s">
        <v>54</v>
      </c>
      <c r="B79" s="165" t="s">
        <v>654</v>
      </c>
      <c r="C79" s="166" t="s">
        <v>655</v>
      </c>
      <c r="D79" s="167">
        <v>44958</v>
      </c>
      <c r="E79" s="168" t="s">
        <v>57</v>
      </c>
      <c r="F79" s="169" t="s">
        <v>656</v>
      </c>
      <c r="G79" s="170" t="s">
        <v>193</v>
      </c>
      <c r="H79" s="168" t="s">
        <v>657</v>
      </c>
      <c r="I79" s="171">
        <v>1075256321</v>
      </c>
      <c r="J79" s="168" t="s">
        <v>658</v>
      </c>
      <c r="K79" s="168" t="s">
        <v>76</v>
      </c>
      <c r="L79" s="172">
        <v>70260256</v>
      </c>
      <c r="M79" s="168">
        <v>0</v>
      </c>
      <c r="N79" s="168">
        <v>0</v>
      </c>
      <c r="O79" s="172">
        <v>70260256</v>
      </c>
      <c r="P79" s="168">
        <v>2023000067</v>
      </c>
      <c r="Q79" s="165" t="s">
        <v>659</v>
      </c>
      <c r="R79" s="173">
        <v>44942</v>
      </c>
      <c r="S79" s="168">
        <v>2023000118</v>
      </c>
      <c r="T79" s="173">
        <v>44958</v>
      </c>
      <c r="U79" s="174">
        <v>44959</v>
      </c>
      <c r="V79" s="173">
        <v>44959</v>
      </c>
      <c r="W79" s="168" t="s">
        <v>180</v>
      </c>
      <c r="X79" s="168" t="s">
        <v>181</v>
      </c>
      <c r="Y79" s="174">
        <v>44959</v>
      </c>
      <c r="Z79" s="185">
        <v>44959</v>
      </c>
      <c r="AA79" s="186"/>
      <c r="AB79" s="186"/>
      <c r="AC79" s="186"/>
      <c r="AD79" s="186"/>
      <c r="AE79" s="186"/>
      <c r="AF79" s="186"/>
      <c r="AG79" s="187">
        <v>45047</v>
      </c>
      <c r="AH79" s="173">
        <v>45051</v>
      </c>
      <c r="AI79" s="175">
        <v>19161888</v>
      </c>
      <c r="AJ79" s="175">
        <v>0</v>
      </c>
      <c r="AK79" s="209">
        <v>100</v>
      </c>
      <c r="AL79" s="209">
        <v>100</v>
      </c>
      <c r="AM79" s="168"/>
      <c r="AN79" s="410" t="s">
        <v>77</v>
      </c>
      <c r="AO79" s="168" t="s">
        <v>78</v>
      </c>
      <c r="AP79" s="34" t="s">
        <v>660</v>
      </c>
    </row>
    <row r="80" spans="1:42" s="177" customFormat="1" x14ac:dyDescent="0.25">
      <c r="A80" s="168" t="s">
        <v>54</v>
      </c>
      <c r="B80" s="165" t="s">
        <v>661</v>
      </c>
      <c r="C80" s="166" t="s">
        <v>662</v>
      </c>
      <c r="D80" s="167">
        <v>44957</v>
      </c>
      <c r="E80" s="168" t="s">
        <v>57</v>
      </c>
      <c r="F80" s="169" t="s">
        <v>663</v>
      </c>
      <c r="G80" s="170" t="s">
        <v>595</v>
      </c>
      <c r="H80" s="168" t="s">
        <v>664</v>
      </c>
      <c r="I80" s="171">
        <v>36291593</v>
      </c>
      <c r="J80" s="168" t="s">
        <v>665</v>
      </c>
      <c r="K80" s="168" t="s">
        <v>76</v>
      </c>
      <c r="L80" s="172">
        <v>52976000</v>
      </c>
      <c r="M80" s="168">
        <v>0</v>
      </c>
      <c r="N80" s="168">
        <v>0</v>
      </c>
      <c r="O80" s="172">
        <v>52976000</v>
      </c>
      <c r="P80" s="168">
        <v>2023000121</v>
      </c>
      <c r="Q80" s="165" t="s">
        <v>666</v>
      </c>
      <c r="R80" s="173">
        <v>44950</v>
      </c>
      <c r="S80" s="168">
        <v>2023000103</v>
      </c>
      <c r="T80" s="173">
        <v>44957</v>
      </c>
      <c r="U80" s="173" t="s">
        <v>87</v>
      </c>
      <c r="V80" s="173" t="s">
        <v>87</v>
      </c>
      <c r="W80" s="168" t="s">
        <v>148</v>
      </c>
      <c r="X80" s="168" t="s">
        <v>572</v>
      </c>
      <c r="Y80" s="174">
        <v>44958</v>
      </c>
      <c r="Z80" s="185">
        <v>44958</v>
      </c>
      <c r="AA80" s="186"/>
      <c r="AB80" s="186"/>
      <c r="AC80" s="186"/>
      <c r="AD80" s="186"/>
      <c r="AE80" s="186"/>
      <c r="AF80" s="186"/>
      <c r="AG80" s="221" t="s">
        <v>266</v>
      </c>
      <c r="AH80" s="180">
        <v>45294</v>
      </c>
      <c r="AI80" s="181">
        <v>52976000</v>
      </c>
      <c r="AJ80" s="240">
        <f t="shared" ref="AJ80" si="0">L80-AI80</f>
        <v>0</v>
      </c>
      <c r="AK80" s="212">
        <v>100</v>
      </c>
      <c r="AL80" s="212">
        <v>100</v>
      </c>
      <c r="AM80" s="168"/>
      <c r="AN80" s="410" t="s">
        <v>77</v>
      </c>
      <c r="AO80" s="168" t="s">
        <v>68</v>
      </c>
      <c r="AP80" s="34" t="s">
        <v>667</v>
      </c>
    </row>
    <row r="81" spans="1:42" s="177" customFormat="1" x14ac:dyDescent="0.25">
      <c r="A81" s="168" t="s">
        <v>54</v>
      </c>
      <c r="B81" s="165" t="s">
        <v>668</v>
      </c>
      <c r="C81" s="166" t="s">
        <v>669</v>
      </c>
      <c r="D81" s="167">
        <v>44957</v>
      </c>
      <c r="E81" s="168" t="s">
        <v>57</v>
      </c>
      <c r="F81" s="169" t="s">
        <v>670</v>
      </c>
      <c r="G81" s="170" t="s">
        <v>577</v>
      </c>
      <c r="H81" s="168" t="s">
        <v>671</v>
      </c>
      <c r="I81" s="171">
        <v>1081158704</v>
      </c>
      <c r="J81" s="168" t="s">
        <v>672</v>
      </c>
      <c r="K81" s="168" t="s">
        <v>76</v>
      </c>
      <c r="L81" s="172">
        <v>42518036</v>
      </c>
      <c r="M81" s="168">
        <v>0</v>
      </c>
      <c r="N81" s="168">
        <v>0</v>
      </c>
      <c r="O81" s="172">
        <v>42518036</v>
      </c>
      <c r="P81" s="168">
        <v>2023000105</v>
      </c>
      <c r="Q81" s="165" t="s">
        <v>673</v>
      </c>
      <c r="R81" s="173">
        <v>44949</v>
      </c>
      <c r="S81" s="168">
        <v>2023000104</v>
      </c>
      <c r="T81" s="173">
        <v>44957</v>
      </c>
      <c r="U81" s="173" t="s">
        <v>87</v>
      </c>
      <c r="V81" s="173" t="s">
        <v>87</v>
      </c>
      <c r="W81" s="168" t="s">
        <v>282</v>
      </c>
      <c r="X81" s="168" t="s">
        <v>532</v>
      </c>
      <c r="Y81" s="174">
        <v>44958</v>
      </c>
      <c r="Z81" s="185">
        <v>44958</v>
      </c>
      <c r="AA81" s="186"/>
      <c r="AB81" s="186"/>
      <c r="AC81" s="186"/>
      <c r="AD81" s="186"/>
      <c r="AE81" s="186"/>
      <c r="AF81" s="193"/>
      <c r="AG81" s="167" t="s">
        <v>266</v>
      </c>
      <c r="AH81" s="173">
        <v>45294</v>
      </c>
      <c r="AI81" s="175">
        <v>42518036</v>
      </c>
      <c r="AJ81" s="175">
        <v>0</v>
      </c>
      <c r="AK81" s="209">
        <v>100</v>
      </c>
      <c r="AL81" s="209">
        <v>100</v>
      </c>
      <c r="AM81" s="168"/>
      <c r="AN81" s="410" t="s">
        <v>77</v>
      </c>
      <c r="AO81" s="168" t="s">
        <v>78</v>
      </c>
      <c r="AP81" s="34" t="s">
        <v>674</v>
      </c>
    </row>
    <row r="82" spans="1:42" s="177" customFormat="1" x14ac:dyDescent="0.25">
      <c r="A82" s="168" t="s">
        <v>54</v>
      </c>
      <c r="B82" s="165" t="s">
        <v>675</v>
      </c>
      <c r="C82" s="166" t="s">
        <v>676</v>
      </c>
      <c r="D82" s="167">
        <v>44971</v>
      </c>
      <c r="E82" s="168" t="s">
        <v>677</v>
      </c>
      <c r="F82" s="169" t="s">
        <v>678</v>
      </c>
      <c r="G82" s="170" t="s">
        <v>679</v>
      </c>
      <c r="H82" s="168" t="s">
        <v>680</v>
      </c>
      <c r="I82" s="171" t="s">
        <v>681</v>
      </c>
      <c r="J82" s="168" t="s">
        <v>682</v>
      </c>
      <c r="K82" s="168" t="s">
        <v>62</v>
      </c>
      <c r="L82" s="172">
        <v>94500000</v>
      </c>
      <c r="M82" s="168">
        <v>0</v>
      </c>
      <c r="N82" s="168">
        <v>0</v>
      </c>
      <c r="O82" s="172">
        <v>94500000</v>
      </c>
      <c r="P82" s="168">
        <v>2023000142</v>
      </c>
      <c r="Q82" s="165" t="s">
        <v>683</v>
      </c>
      <c r="R82" s="173">
        <v>44951</v>
      </c>
      <c r="S82" s="168">
        <v>2023000225</v>
      </c>
      <c r="T82" s="173">
        <v>44974</v>
      </c>
      <c r="U82" s="173" t="s">
        <v>87</v>
      </c>
      <c r="V82" s="173" t="s">
        <v>87</v>
      </c>
      <c r="W82" s="168" t="s">
        <v>64</v>
      </c>
      <c r="X82" s="168" t="s">
        <v>684</v>
      </c>
      <c r="Y82" s="174">
        <v>44988</v>
      </c>
      <c r="Z82" s="185">
        <v>44974</v>
      </c>
      <c r="AA82" s="186">
        <v>90</v>
      </c>
      <c r="AB82" s="186"/>
      <c r="AC82" s="186"/>
      <c r="AD82" s="186"/>
      <c r="AE82" s="186"/>
      <c r="AF82" s="186"/>
      <c r="AG82" s="178">
        <v>45422</v>
      </c>
      <c r="AH82" s="232" t="s">
        <v>507</v>
      </c>
      <c r="AI82" s="235">
        <v>69881670</v>
      </c>
      <c r="AJ82" s="236">
        <v>69881670</v>
      </c>
      <c r="AK82" s="210">
        <v>97</v>
      </c>
      <c r="AL82" s="210">
        <v>97</v>
      </c>
      <c r="AM82" s="241"/>
      <c r="AN82" s="412" t="s">
        <v>210</v>
      </c>
      <c r="AO82" s="168" t="s">
        <v>210</v>
      </c>
      <c r="AP82" s="34" t="s">
        <v>685</v>
      </c>
    </row>
    <row r="83" spans="1:42" s="177" customFormat="1" x14ac:dyDescent="0.25">
      <c r="A83" s="168" t="s">
        <v>54</v>
      </c>
      <c r="B83" s="165" t="s">
        <v>686</v>
      </c>
      <c r="C83" s="166" t="s">
        <v>687</v>
      </c>
      <c r="D83" s="167">
        <v>44957</v>
      </c>
      <c r="E83" s="168" t="s">
        <v>57</v>
      </c>
      <c r="F83" s="169" t="s">
        <v>688</v>
      </c>
      <c r="G83" s="170" t="s">
        <v>595</v>
      </c>
      <c r="H83" s="168" t="s">
        <v>689</v>
      </c>
      <c r="I83" s="171">
        <v>1083917748</v>
      </c>
      <c r="J83" s="168" t="s">
        <v>690</v>
      </c>
      <c r="K83" s="168" t="s">
        <v>76</v>
      </c>
      <c r="L83" s="172">
        <v>55000000</v>
      </c>
      <c r="M83" s="168">
        <v>0</v>
      </c>
      <c r="N83" s="168">
        <v>0</v>
      </c>
      <c r="O83" s="172">
        <v>55000000</v>
      </c>
      <c r="P83" s="168">
        <v>2023000124</v>
      </c>
      <c r="Q83" s="165" t="s">
        <v>691</v>
      </c>
      <c r="R83" s="173">
        <v>44950</v>
      </c>
      <c r="S83" s="168">
        <v>2023000105</v>
      </c>
      <c r="T83" s="173">
        <v>44957</v>
      </c>
      <c r="U83" s="173" t="s">
        <v>87</v>
      </c>
      <c r="V83" s="173" t="s">
        <v>87</v>
      </c>
      <c r="W83" s="168" t="s">
        <v>148</v>
      </c>
      <c r="X83" s="168" t="s">
        <v>572</v>
      </c>
      <c r="Y83" s="174">
        <v>44958</v>
      </c>
      <c r="Z83" s="185">
        <v>44958</v>
      </c>
      <c r="AA83" s="186"/>
      <c r="AB83" s="186"/>
      <c r="AC83" s="186"/>
      <c r="AD83" s="186"/>
      <c r="AE83" s="186"/>
      <c r="AF83" s="186"/>
      <c r="AG83" s="221" t="s">
        <v>266</v>
      </c>
      <c r="AH83" s="190">
        <v>45294</v>
      </c>
      <c r="AI83" s="191">
        <v>55000000</v>
      </c>
      <c r="AJ83" s="242">
        <f t="shared" ref="AJ83" si="1">L83-AI83</f>
        <v>0</v>
      </c>
      <c r="AK83" s="212">
        <v>100</v>
      </c>
      <c r="AL83" s="212">
        <v>100</v>
      </c>
      <c r="AM83" s="243"/>
      <c r="AN83" s="411" t="s">
        <v>77</v>
      </c>
      <c r="AO83" s="168" t="s">
        <v>68</v>
      </c>
      <c r="AP83" s="34" t="s">
        <v>692</v>
      </c>
    </row>
    <row r="84" spans="1:42" s="177" customFormat="1" x14ac:dyDescent="0.25">
      <c r="A84" s="168" t="s">
        <v>54</v>
      </c>
      <c r="B84" s="165" t="s">
        <v>693</v>
      </c>
      <c r="C84" s="166" t="s">
        <v>694</v>
      </c>
      <c r="D84" s="167">
        <v>44957</v>
      </c>
      <c r="E84" s="168" t="s">
        <v>57</v>
      </c>
      <c r="F84" s="169" t="s">
        <v>695</v>
      </c>
      <c r="G84" s="170" t="s">
        <v>577</v>
      </c>
      <c r="H84" s="168" t="s">
        <v>696</v>
      </c>
      <c r="I84" s="171">
        <v>1075267970</v>
      </c>
      <c r="J84" s="168" t="s">
        <v>697</v>
      </c>
      <c r="K84" s="168" t="s">
        <v>76</v>
      </c>
      <c r="L84" s="172">
        <v>42518036</v>
      </c>
      <c r="M84" s="168">
        <v>0</v>
      </c>
      <c r="N84" s="168">
        <v>0</v>
      </c>
      <c r="O84" s="172">
        <v>42518036</v>
      </c>
      <c r="P84" s="168">
        <v>2023000166</v>
      </c>
      <c r="Q84" s="165" t="s">
        <v>698</v>
      </c>
      <c r="R84" s="173">
        <v>44953</v>
      </c>
      <c r="S84" s="168">
        <v>2023000106</v>
      </c>
      <c r="T84" s="173">
        <v>44957</v>
      </c>
      <c r="U84" s="173" t="s">
        <v>87</v>
      </c>
      <c r="V84" s="173" t="s">
        <v>87</v>
      </c>
      <c r="W84" s="168" t="s">
        <v>282</v>
      </c>
      <c r="X84" s="168" t="s">
        <v>532</v>
      </c>
      <c r="Y84" s="174">
        <v>44958</v>
      </c>
      <c r="Z84" s="185" t="s">
        <v>484</v>
      </c>
      <c r="AA84" s="186"/>
      <c r="AB84" s="186"/>
      <c r="AC84" s="186"/>
      <c r="AD84" s="186"/>
      <c r="AE84" s="194"/>
      <c r="AF84" s="225"/>
      <c r="AG84" s="167" t="s">
        <v>699</v>
      </c>
      <c r="AH84" s="174" t="s">
        <v>699</v>
      </c>
      <c r="AI84" s="175">
        <v>23191656</v>
      </c>
      <c r="AJ84" s="175">
        <v>0</v>
      </c>
      <c r="AK84" s="209">
        <v>100</v>
      </c>
      <c r="AL84" s="209">
        <v>100</v>
      </c>
      <c r="AM84" s="168"/>
      <c r="AN84" s="410" t="s">
        <v>77</v>
      </c>
      <c r="AO84" s="168" t="s">
        <v>68</v>
      </c>
      <c r="AP84" s="34" t="s">
        <v>700</v>
      </c>
    </row>
    <row r="85" spans="1:42" s="177" customFormat="1" x14ac:dyDescent="0.25">
      <c r="A85" s="168" t="s">
        <v>54</v>
      </c>
      <c r="B85" s="165" t="s">
        <v>701</v>
      </c>
      <c r="C85" s="166" t="s">
        <v>702</v>
      </c>
      <c r="D85" s="167">
        <v>44957</v>
      </c>
      <c r="E85" s="168" t="s">
        <v>57</v>
      </c>
      <c r="F85" s="169" t="s">
        <v>703</v>
      </c>
      <c r="G85" s="170" t="s">
        <v>704</v>
      </c>
      <c r="H85" s="168" t="s">
        <v>705</v>
      </c>
      <c r="I85" s="171">
        <v>7730186</v>
      </c>
      <c r="J85" s="168" t="s">
        <v>706</v>
      </c>
      <c r="K85" s="168" t="s">
        <v>76</v>
      </c>
      <c r="L85" s="172">
        <v>50248594</v>
      </c>
      <c r="M85" s="168">
        <v>0</v>
      </c>
      <c r="N85" s="168">
        <v>0</v>
      </c>
      <c r="O85" s="172">
        <v>50248594</v>
      </c>
      <c r="P85" s="168">
        <v>2023000109</v>
      </c>
      <c r="Q85" s="165" t="s">
        <v>707</v>
      </c>
      <c r="R85" s="173">
        <v>44949</v>
      </c>
      <c r="S85" s="168">
        <v>2023000107</v>
      </c>
      <c r="T85" s="173">
        <v>44957</v>
      </c>
      <c r="U85" s="173" t="s">
        <v>87</v>
      </c>
      <c r="V85" s="173" t="s">
        <v>87</v>
      </c>
      <c r="W85" s="168" t="s">
        <v>159</v>
      </c>
      <c r="X85" s="168" t="s">
        <v>300</v>
      </c>
      <c r="Y85" s="174">
        <v>44960</v>
      </c>
      <c r="Z85" s="185">
        <v>44959</v>
      </c>
      <c r="AA85" s="186"/>
      <c r="AB85" s="186"/>
      <c r="AC85" s="186"/>
      <c r="AD85" s="193"/>
      <c r="AE85" s="168"/>
      <c r="AF85" s="168"/>
      <c r="AG85" s="200" t="s">
        <v>266</v>
      </c>
      <c r="AH85" s="201">
        <v>45296</v>
      </c>
      <c r="AI85" s="202">
        <v>50096326</v>
      </c>
      <c r="AJ85" s="202">
        <v>152268</v>
      </c>
      <c r="AK85" s="210">
        <v>100</v>
      </c>
      <c r="AL85" s="210">
        <v>100</v>
      </c>
      <c r="AM85" s="199"/>
      <c r="AN85" s="410" t="s">
        <v>77</v>
      </c>
      <c r="AO85" s="168" t="s">
        <v>68</v>
      </c>
      <c r="AP85" s="34" t="s">
        <v>708</v>
      </c>
    </row>
    <row r="86" spans="1:42" s="177" customFormat="1" x14ac:dyDescent="0.25">
      <c r="A86" s="168" t="s">
        <v>54</v>
      </c>
      <c r="B86" s="165" t="s">
        <v>709</v>
      </c>
      <c r="C86" s="166" t="s">
        <v>710</v>
      </c>
      <c r="D86" s="167">
        <v>44957</v>
      </c>
      <c r="E86" s="168" t="s">
        <v>57</v>
      </c>
      <c r="F86" s="169" t="s">
        <v>711</v>
      </c>
      <c r="G86" s="170" t="s">
        <v>618</v>
      </c>
      <c r="H86" s="168" t="s">
        <v>712</v>
      </c>
      <c r="I86" s="171">
        <v>33750604</v>
      </c>
      <c r="J86" s="168" t="s">
        <v>713</v>
      </c>
      <c r="K86" s="168" t="s">
        <v>76</v>
      </c>
      <c r="L86" s="172">
        <v>53898273</v>
      </c>
      <c r="M86" s="168">
        <v>0</v>
      </c>
      <c r="N86" s="168">
        <v>0</v>
      </c>
      <c r="O86" s="168">
        <v>53898273</v>
      </c>
      <c r="P86" s="168">
        <v>2023000106</v>
      </c>
      <c r="Q86" s="165" t="s">
        <v>714</v>
      </c>
      <c r="R86" s="173">
        <v>44949</v>
      </c>
      <c r="S86" s="168">
        <v>2023000119</v>
      </c>
      <c r="T86" s="173">
        <v>44958</v>
      </c>
      <c r="U86" s="173" t="s">
        <v>87</v>
      </c>
      <c r="V86" s="173" t="s">
        <v>87</v>
      </c>
      <c r="W86" s="168" t="s">
        <v>159</v>
      </c>
      <c r="X86" s="168" t="s">
        <v>300</v>
      </c>
      <c r="Y86" s="174">
        <v>44960</v>
      </c>
      <c r="Z86" s="185">
        <v>44958</v>
      </c>
      <c r="AA86" s="186"/>
      <c r="AB86" s="186"/>
      <c r="AC86" s="186"/>
      <c r="AD86" s="193"/>
      <c r="AE86" s="168"/>
      <c r="AF86" s="168"/>
      <c r="AG86" s="167">
        <v>45290</v>
      </c>
      <c r="AH86" s="173">
        <v>45301</v>
      </c>
      <c r="AI86" s="175">
        <v>53898273</v>
      </c>
      <c r="AJ86" s="175">
        <v>0</v>
      </c>
      <c r="AK86" s="209">
        <v>100</v>
      </c>
      <c r="AL86" s="209">
        <v>100</v>
      </c>
      <c r="AM86" s="168"/>
      <c r="AN86" s="410" t="s">
        <v>77</v>
      </c>
      <c r="AO86" s="168" t="s">
        <v>210</v>
      </c>
      <c r="AP86" s="34" t="s">
        <v>715</v>
      </c>
    </row>
    <row r="87" spans="1:42" s="177" customFormat="1" x14ac:dyDescent="0.25">
      <c r="A87" s="168" t="s">
        <v>54</v>
      </c>
      <c r="B87" s="165" t="s">
        <v>716</v>
      </c>
      <c r="C87" s="166" t="s">
        <v>717</v>
      </c>
      <c r="D87" s="167">
        <v>44958</v>
      </c>
      <c r="E87" s="168" t="s">
        <v>57</v>
      </c>
      <c r="F87" s="169" t="s">
        <v>718</v>
      </c>
      <c r="G87" s="170" t="s">
        <v>577</v>
      </c>
      <c r="H87" s="168" t="s">
        <v>719</v>
      </c>
      <c r="I87" s="171">
        <v>12209771</v>
      </c>
      <c r="J87" s="168" t="s">
        <v>720</v>
      </c>
      <c r="K87" s="168" t="s">
        <v>76</v>
      </c>
      <c r="L87" s="172">
        <v>50248594</v>
      </c>
      <c r="M87" s="168">
        <v>0</v>
      </c>
      <c r="N87" s="168">
        <v>0</v>
      </c>
      <c r="O87" s="172">
        <v>50248594</v>
      </c>
      <c r="P87" s="168">
        <v>2023000102</v>
      </c>
      <c r="Q87" s="165" t="s">
        <v>721</v>
      </c>
      <c r="R87" s="244">
        <v>44946</v>
      </c>
      <c r="S87" s="168">
        <v>2023000125</v>
      </c>
      <c r="T87" s="173">
        <v>44958</v>
      </c>
      <c r="U87" s="168" t="s">
        <v>87</v>
      </c>
      <c r="V87" s="168" t="s">
        <v>87</v>
      </c>
      <c r="W87" s="168" t="s">
        <v>159</v>
      </c>
      <c r="X87" s="168" t="s">
        <v>300</v>
      </c>
      <c r="Y87" s="174">
        <v>44960</v>
      </c>
      <c r="Z87" s="185">
        <v>44959</v>
      </c>
      <c r="AA87" s="186"/>
      <c r="AB87" s="186"/>
      <c r="AC87" s="186"/>
      <c r="AD87" s="193"/>
      <c r="AE87" s="168"/>
      <c r="AF87" s="168"/>
      <c r="AG87" s="167">
        <v>45290</v>
      </c>
      <c r="AH87" s="173">
        <v>45296</v>
      </c>
      <c r="AI87" s="217">
        <v>50096326</v>
      </c>
      <c r="AJ87" s="217">
        <v>152268</v>
      </c>
      <c r="AK87" s="218">
        <v>100</v>
      </c>
      <c r="AL87" s="218">
        <v>100</v>
      </c>
      <c r="AM87" s="184"/>
      <c r="AN87" s="410" t="s">
        <v>77</v>
      </c>
      <c r="AO87" s="168" t="s">
        <v>210</v>
      </c>
      <c r="AP87" s="34" t="s">
        <v>722</v>
      </c>
    </row>
    <row r="88" spans="1:42" s="177" customFormat="1" x14ac:dyDescent="0.25">
      <c r="A88" s="168" t="s">
        <v>54</v>
      </c>
      <c r="B88" s="165" t="s">
        <v>723</v>
      </c>
      <c r="C88" s="166" t="s">
        <v>724</v>
      </c>
      <c r="D88" s="167">
        <v>44958</v>
      </c>
      <c r="E88" s="168" t="s">
        <v>57</v>
      </c>
      <c r="F88" s="169" t="s">
        <v>725</v>
      </c>
      <c r="G88" s="170" t="s">
        <v>577</v>
      </c>
      <c r="H88" s="168" t="s">
        <v>726</v>
      </c>
      <c r="I88" s="171">
        <v>1075300211</v>
      </c>
      <c r="J88" s="168" t="s">
        <v>727</v>
      </c>
      <c r="K88" s="168" t="s">
        <v>76</v>
      </c>
      <c r="L88" s="172">
        <v>50248594</v>
      </c>
      <c r="M88" s="168">
        <v>0</v>
      </c>
      <c r="N88" s="168">
        <v>0</v>
      </c>
      <c r="O88" s="172">
        <v>50248594</v>
      </c>
      <c r="P88" s="168">
        <v>2023000066</v>
      </c>
      <c r="Q88" s="165" t="s">
        <v>728</v>
      </c>
      <c r="R88" s="244">
        <v>44942</v>
      </c>
      <c r="S88" s="168">
        <v>2023000121</v>
      </c>
      <c r="T88" s="173">
        <v>44958</v>
      </c>
      <c r="U88" s="168" t="s">
        <v>87</v>
      </c>
      <c r="V88" s="168" t="s">
        <v>87</v>
      </c>
      <c r="W88" s="168" t="s">
        <v>159</v>
      </c>
      <c r="X88" s="168" t="s">
        <v>362</v>
      </c>
      <c r="Y88" s="174">
        <v>44960</v>
      </c>
      <c r="Z88" s="185">
        <v>44959</v>
      </c>
      <c r="AA88" s="186"/>
      <c r="AB88" s="186"/>
      <c r="AC88" s="186"/>
      <c r="AD88" s="186"/>
      <c r="AE88" s="179"/>
      <c r="AF88" s="179"/>
      <c r="AG88" s="195">
        <v>45290</v>
      </c>
      <c r="AH88" s="211">
        <v>45373</v>
      </c>
      <c r="AI88" s="175">
        <v>50096326</v>
      </c>
      <c r="AJ88" s="175">
        <f t="shared" ref="AJ88:AJ108" si="2">L88-AI88</f>
        <v>152268</v>
      </c>
      <c r="AK88" s="209">
        <v>100</v>
      </c>
      <c r="AL88" s="209">
        <v>99</v>
      </c>
      <c r="AM88" s="168"/>
      <c r="AN88" s="410" t="s">
        <v>77</v>
      </c>
      <c r="AO88" s="168" t="s">
        <v>68</v>
      </c>
      <c r="AP88" s="34" t="s">
        <v>729</v>
      </c>
    </row>
    <row r="89" spans="1:42" s="177" customFormat="1" x14ac:dyDescent="0.25">
      <c r="A89" s="168" t="s">
        <v>54</v>
      </c>
      <c r="B89" s="165" t="s">
        <v>730</v>
      </c>
      <c r="C89" s="166" t="s">
        <v>731</v>
      </c>
      <c r="D89" s="167">
        <v>44958</v>
      </c>
      <c r="E89" s="168" t="s">
        <v>57</v>
      </c>
      <c r="F89" s="169" t="s">
        <v>732</v>
      </c>
      <c r="G89" s="170" t="s">
        <v>577</v>
      </c>
      <c r="H89" s="168" t="s">
        <v>733</v>
      </c>
      <c r="I89" s="171">
        <v>1079180125</v>
      </c>
      <c r="J89" s="168" t="s">
        <v>734</v>
      </c>
      <c r="K89" s="168" t="s">
        <v>76</v>
      </c>
      <c r="L89" s="172">
        <v>42518036</v>
      </c>
      <c r="M89" s="168">
        <v>0</v>
      </c>
      <c r="N89" s="168">
        <v>0</v>
      </c>
      <c r="O89" s="172">
        <v>42518036</v>
      </c>
      <c r="P89" s="168">
        <v>2023000095</v>
      </c>
      <c r="Q89" s="165" t="s">
        <v>735</v>
      </c>
      <c r="R89" s="244">
        <v>44946</v>
      </c>
      <c r="S89" s="168">
        <v>2023000122</v>
      </c>
      <c r="T89" s="173">
        <v>44958</v>
      </c>
      <c r="U89" s="168" t="s">
        <v>87</v>
      </c>
      <c r="V89" s="168" t="s">
        <v>87</v>
      </c>
      <c r="W89" s="168" t="s">
        <v>159</v>
      </c>
      <c r="X89" s="168" t="s">
        <v>483</v>
      </c>
      <c r="Y89" s="174">
        <v>44960</v>
      </c>
      <c r="Z89" s="185">
        <v>44959</v>
      </c>
      <c r="AA89" s="186"/>
      <c r="AB89" s="186"/>
      <c r="AC89" s="186"/>
      <c r="AD89" s="186"/>
      <c r="AE89" s="186"/>
      <c r="AF89" s="225"/>
      <c r="AG89" s="226">
        <v>45656</v>
      </c>
      <c r="AH89" s="216">
        <v>45301</v>
      </c>
      <c r="AI89" s="207">
        <v>42518036</v>
      </c>
      <c r="AJ89" s="207">
        <v>0</v>
      </c>
      <c r="AK89" s="212">
        <v>100</v>
      </c>
      <c r="AL89" s="212">
        <v>100</v>
      </c>
      <c r="AM89" s="208"/>
      <c r="AN89" s="413" t="s">
        <v>77</v>
      </c>
      <c r="AO89" s="168" t="s">
        <v>68</v>
      </c>
      <c r="AP89" s="34" t="s">
        <v>736</v>
      </c>
    </row>
    <row r="90" spans="1:42" s="177" customFormat="1" x14ac:dyDescent="0.25">
      <c r="A90" s="168" t="s">
        <v>54</v>
      </c>
      <c r="B90" s="165" t="s">
        <v>737</v>
      </c>
      <c r="C90" s="166" t="s">
        <v>738</v>
      </c>
      <c r="D90" s="167">
        <v>44958</v>
      </c>
      <c r="E90" s="168" t="s">
        <v>82</v>
      </c>
      <c r="F90" s="169" t="s">
        <v>739</v>
      </c>
      <c r="G90" s="170" t="s">
        <v>577</v>
      </c>
      <c r="H90" s="168" t="s">
        <v>740</v>
      </c>
      <c r="I90" s="171">
        <v>4929192</v>
      </c>
      <c r="J90" s="168" t="s">
        <v>741</v>
      </c>
      <c r="K90" s="168" t="s">
        <v>76</v>
      </c>
      <c r="L90" s="172">
        <v>39424000</v>
      </c>
      <c r="M90" s="168">
        <v>0</v>
      </c>
      <c r="N90" s="168">
        <v>0</v>
      </c>
      <c r="O90" s="172">
        <v>39424000</v>
      </c>
      <c r="P90" s="168">
        <v>2023000138</v>
      </c>
      <c r="Q90" s="165" t="s">
        <v>742</v>
      </c>
      <c r="R90" s="244">
        <v>44950</v>
      </c>
      <c r="S90" s="168">
        <v>2023000115</v>
      </c>
      <c r="T90" s="173">
        <v>44958</v>
      </c>
      <c r="U90" s="168" t="s">
        <v>87</v>
      </c>
      <c r="V90" s="168" t="s">
        <v>87</v>
      </c>
      <c r="W90" s="168" t="s">
        <v>148</v>
      </c>
      <c r="X90" s="168" t="s">
        <v>439</v>
      </c>
      <c r="Y90" s="174">
        <v>44960</v>
      </c>
      <c r="Z90" s="185">
        <v>44959</v>
      </c>
      <c r="AA90" s="186"/>
      <c r="AB90" s="186"/>
      <c r="AC90" s="186"/>
      <c r="AD90" s="186"/>
      <c r="AE90" s="193"/>
      <c r="AF90" s="168"/>
      <c r="AG90" s="167">
        <v>45290</v>
      </c>
      <c r="AH90" s="174">
        <v>45294</v>
      </c>
      <c r="AI90" s="175">
        <v>39424000</v>
      </c>
      <c r="AJ90" s="175">
        <v>0</v>
      </c>
      <c r="AK90" s="209">
        <v>100</v>
      </c>
      <c r="AL90" s="209">
        <v>100</v>
      </c>
      <c r="AM90" s="168"/>
      <c r="AN90" s="413" t="s">
        <v>77</v>
      </c>
      <c r="AO90" s="168" t="s">
        <v>68</v>
      </c>
      <c r="AP90" s="34" t="s">
        <v>743</v>
      </c>
    </row>
    <row r="91" spans="1:42" s="177" customFormat="1" x14ac:dyDescent="0.25">
      <c r="A91" s="168" t="s">
        <v>54</v>
      </c>
      <c r="B91" s="165" t="s">
        <v>744</v>
      </c>
      <c r="C91" s="166" t="s">
        <v>745</v>
      </c>
      <c r="D91" s="167">
        <v>44958</v>
      </c>
      <c r="E91" s="168" t="s">
        <v>57</v>
      </c>
      <c r="F91" s="169" t="s">
        <v>746</v>
      </c>
      <c r="G91" s="170" t="s">
        <v>577</v>
      </c>
      <c r="H91" s="168" t="s">
        <v>747</v>
      </c>
      <c r="I91" s="171">
        <v>1080186024</v>
      </c>
      <c r="J91" s="168" t="s">
        <v>748</v>
      </c>
      <c r="K91" s="168" t="s">
        <v>76</v>
      </c>
      <c r="L91" s="172">
        <v>46815737</v>
      </c>
      <c r="M91" s="168">
        <v>0</v>
      </c>
      <c r="N91" s="168">
        <v>0</v>
      </c>
      <c r="O91" s="172">
        <v>46815737</v>
      </c>
      <c r="P91" s="168">
        <v>2023000139</v>
      </c>
      <c r="Q91" s="165" t="s">
        <v>749</v>
      </c>
      <c r="R91" s="244">
        <v>44950</v>
      </c>
      <c r="S91" s="168">
        <v>2023000117</v>
      </c>
      <c r="T91" s="173">
        <v>44958</v>
      </c>
      <c r="U91" s="168" t="s">
        <v>87</v>
      </c>
      <c r="V91" s="168" t="s">
        <v>87</v>
      </c>
      <c r="W91" s="168" t="s">
        <v>148</v>
      </c>
      <c r="X91" s="168" t="s">
        <v>439</v>
      </c>
      <c r="Y91" s="174">
        <v>44960</v>
      </c>
      <c r="Z91" s="185">
        <v>44959</v>
      </c>
      <c r="AA91" s="186"/>
      <c r="AB91" s="186"/>
      <c r="AC91" s="186"/>
      <c r="AD91" s="194"/>
      <c r="AE91" s="225"/>
      <c r="AF91" s="184"/>
      <c r="AG91" s="226">
        <v>45290</v>
      </c>
      <c r="AH91" s="245">
        <v>45294</v>
      </c>
      <c r="AI91" s="217">
        <v>46673870</v>
      </c>
      <c r="AJ91" s="217">
        <v>0</v>
      </c>
      <c r="AK91" s="218">
        <v>99</v>
      </c>
      <c r="AL91" s="218">
        <v>99</v>
      </c>
      <c r="AM91" s="184"/>
      <c r="AN91" s="413" t="s">
        <v>77</v>
      </c>
      <c r="AO91" s="168" t="s">
        <v>68</v>
      </c>
      <c r="AP91" s="34" t="s">
        <v>750</v>
      </c>
    </row>
    <row r="92" spans="1:42" s="177" customFormat="1" x14ac:dyDescent="0.25">
      <c r="A92" s="168" t="s">
        <v>54</v>
      </c>
      <c r="B92" s="165" t="s">
        <v>751</v>
      </c>
      <c r="C92" s="166" t="s">
        <v>752</v>
      </c>
      <c r="D92" s="167">
        <v>44958</v>
      </c>
      <c r="E92" s="168" t="s">
        <v>57</v>
      </c>
      <c r="F92" s="169" t="s">
        <v>753</v>
      </c>
      <c r="G92" s="170" t="s">
        <v>193</v>
      </c>
      <c r="H92" s="168" t="s">
        <v>754</v>
      </c>
      <c r="I92" s="171">
        <v>83250389</v>
      </c>
      <c r="J92" s="168" t="s">
        <v>755</v>
      </c>
      <c r="K92" s="168" t="s">
        <v>76</v>
      </c>
      <c r="L92" s="172">
        <v>50248594</v>
      </c>
      <c r="M92" s="168">
        <v>0</v>
      </c>
      <c r="N92" s="168">
        <v>0</v>
      </c>
      <c r="O92" s="172">
        <v>50248594</v>
      </c>
      <c r="P92" s="168">
        <v>2023000157</v>
      </c>
      <c r="Q92" s="165" t="s">
        <v>756</v>
      </c>
      <c r="R92" s="244">
        <v>44953</v>
      </c>
      <c r="S92" s="168">
        <v>2023000114</v>
      </c>
      <c r="T92" s="173">
        <v>44958</v>
      </c>
      <c r="U92" s="168" t="s">
        <v>87</v>
      </c>
      <c r="V92" s="168" t="s">
        <v>87</v>
      </c>
      <c r="W92" s="168" t="s">
        <v>757</v>
      </c>
      <c r="X92" s="168" t="s">
        <v>758</v>
      </c>
      <c r="Y92" s="174">
        <v>44959</v>
      </c>
      <c r="Z92" s="185">
        <v>44959</v>
      </c>
      <c r="AA92" s="186"/>
      <c r="AB92" s="186"/>
      <c r="AC92" s="193"/>
      <c r="AD92" s="168"/>
      <c r="AE92" s="168"/>
      <c r="AF92" s="168"/>
      <c r="AG92" s="167" t="s">
        <v>759</v>
      </c>
      <c r="AH92" s="173">
        <v>45301</v>
      </c>
      <c r="AI92" s="175">
        <v>50248594</v>
      </c>
      <c r="AJ92" s="175">
        <v>0</v>
      </c>
      <c r="AK92" s="209">
        <v>100</v>
      </c>
      <c r="AL92" s="209">
        <v>100</v>
      </c>
      <c r="AM92" s="168"/>
      <c r="AN92" s="410" t="s">
        <v>77</v>
      </c>
      <c r="AO92" s="168" t="s">
        <v>68</v>
      </c>
      <c r="AP92" s="34" t="s">
        <v>760</v>
      </c>
    </row>
    <row r="93" spans="1:42" s="177" customFormat="1" x14ac:dyDescent="0.25">
      <c r="A93" s="168" t="s">
        <v>54</v>
      </c>
      <c r="B93" s="165" t="s">
        <v>761</v>
      </c>
      <c r="C93" s="166" t="s">
        <v>762</v>
      </c>
      <c r="D93" s="167">
        <v>44960</v>
      </c>
      <c r="E93" s="168" t="s">
        <v>57</v>
      </c>
      <c r="F93" s="169" t="s">
        <v>763</v>
      </c>
      <c r="G93" s="170" t="s">
        <v>254</v>
      </c>
      <c r="H93" s="168" t="s">
        <v>764</v>
      </c>
      <c r="I93" s="171">
        <v>55130241</v>
      </c>
      <c r="J93" s="168" t="s">
        <v>765</v>
      </c>
      <c r="K93" s="168" t="s">
        <v>76</v>
      </c>
      <c r="L93" s="172">
        <v>42518036</v>
      </c>
      <c r="M93" s="168">
        <v>0</v>
      </c>
      <c r="N93" s="168">
        <v>0</v>
      </c>
      <c r="O93" s="172">
        <v>42518036</v>
      </c>
      <c r="P93" s="168">
        <v>2023000156</v>
      </c>
      <c r="Q93" s="165" t="s">
        <v>766</v>
      </c>
      <c r="R93" s="244">
        <v>44952</v>
      </c>
      <c r="S93" s="168">
        <v>2023000160</v>
      </c>
      <c r="T93" s="173">
        <v>44960</v>
      </c>
      <c r="U93" s="168" t="s">
        <v>87</v>
      </c>
      <c r="V93" s="168" t="s">
        <v>87</v>
      </c>
      <c r="W93" s="168" t="s">
        <v>757</v>
      </c>
      <c r="X93" s="168" t="s">
        <v>758</v>
      </c>
      <c r="Y93" s="174">
        <v>44963</v>
      </c>
      <c r="Z93" s="185">
        <v>44960</v>
      </c>
      <c r="AA93" s="186"/>
      <c r="AB93" s="186"/>
      <c r="AC93" s="193"/>
      <c r="AD93" s="168"/>
      <c r="AE93" s="168"/>
      <c r="AF93" s="168"/>
      <c r="AG93" s="167" t="s">
        <v>266</v>
      </c>
      <c r="AH93" s="173">
        <v>45308</v>
      </c>
      <c r="AI93" s="175">
        <v>42260351</v>
      </c>
      <c r="AJ93" s="175">
        <v>0</v>
      </c>
      <c r="AK93" s="209">
        <v>100</v>
      </c>
      <c r="AL93" s="209">
        <v>100</v>
      </c>
      <c r="AM93" s="168"/>
      <c r="AN93" s="410" t="s">
        <v>77</v>
      </c>
      <c r="AO93" s="168" t="s">
        <v>68</v>
      </c>
      <c r="AP93" s="34" t="s">
        <v>767</v>
      </c>
    </row>
    <row r="94" spans="1:42" s="177" customFormat="1" x14ac:dyDescent="0.25">
      <c r="A94" s="168" t="s">
        <v>54</v>
      </c>
      <c r="B94" s="165" t="s">
        <v>768</v>
      </c>
      <c r="C94" s="166" t="s">
        <v>769</v>
      </c>
      <c r="D94" s="167">
        <v>44958</v>
      </c>
      <c r="E94" s="168" t="s">
        <v>82</v>
      </c>
      <c r="F94" s="169" t="s">
        <v>770</v>
      </c>
      <c r="G94" s="170" t="s">
        <v>771</v>
      </c>
      <c r="H94" s="168" t="s">
        <v>772</v>
      </c>
      <c r="I94" s="171">
        <v>1193075726</v>
      </c>
      <c r="J94" s="168" t="s">
        <v>773</v>
      </c>
      <c r="K94" s="168" t="s">
        <v>76</v>
      </c>
      <c r="L94" s="172">
        <v>8207808</v>
      </c>
      <c r="M94" s="168">
        <v>0</v>
      </c>
      <c r="N94" s="168">
        <v>0</v>
      </c>
      <c r="O94" s="172">
        <v>8207808</v>
      </c>
      <c r="P94" s="168">
        <v>2023000140</v>
      </c>
      <c r="Q94" s="165" t="s">
        <v>774</v>
      </c>
      <c r="R94" s="244">
        <v>44951</v>
      </c>
      <c r="S94" s="168">
        <v>2023000116</v>
      </c>
      <c r="T94" s="173">
        <v>44958</v>
      </c>
      <c r="U94" s="168" t="s">
        <v>87</v>
      </c>
      <c r="V94" s="168" t="s">
        <v>87</v>
      </c>
      <c r="W94" s="168" t="s">
        <v>775</v>
      </c>
      <c r="X94" s="168" t="s">
        <v>776</v>
      </c>
      <c r="Y94" s="174">
        <v>44960</v>
      </c>
      <c r="Z94" s="185">
        <v>44959</v>
      </c>
      <c r="AA94" s="186"/>
      <c r="AB94" s="186"/>
      <c r="AC94" s="186"/>
      <c r="AD94" s="179"/>
      <c r="AE94" s="179"/>
      <c r="AF94" s="179"/>
      <c r="AG94" s="195">
        <v>45139</v>
      </c>
      <c r="AH94" s="180">
        <v>45141</v>
      </c>
      <c r="AI94" s="181">
        <f>O94/12*12</f>
        <v>8207808</v>
      </c>
      <c r="AJ94" s="181">
        <v>8207808</v>
      </c>
      <c r="AK94" s="212">
        <v>100</v>
      </c>
      <c r="AL94" s="212">
        <v>100</v>
      </c>
      <c r="AM94" s="197"/>
      <c r="AN94" s="412" t="s">
        <v>77</v>
      </c>
      <c r="AO94" s="168" t="s">
        <v>68</v>
      </c>
      <c r="AP94" s="34" t="s">
        <v>777</v>
      </c>
    </row>
    <row r="95" spans="1:42" s="177" customFormat="1" x14ac:dyDescent="0.25">
      <c r="A95" s="168" t="s">
        <v>54</v>
      </c>
      <c r="B95" s="165" t="s">
        <v>778</v>
      </c>
      <c r="C95" s="166" t="s">
        <v>779</v>
      </c>
      <c r="D95" s="167">
        <v>44958</v>
      </c>
      <c r="E95" s="168" t="s">
        <v>57</v>
      </c>
      <c r="F95" s="169" t="s">
        <v>780</v>
      </c>
      <c r="G95" s="170" t="s">
        <v>254</v>
      </c>
      <c r="H95" s="168" t="s">
        <v>781</v>
      </c>
      <c r="I95" s="171">
        <v>1053853155</v>
      </c>
      <c r="J95" s="168" t="s">
        <v>782</v>
      </c>
      <c r="K95" s="168" t="s">
        <v>76</v>
      </c>
      <c r="L95" s="172">
        <v>42518036</v>
      </c>
      <c r="M95" s="168">
        <v>0</v>
      </c>
      <c r="N95" s="168">
        <v>0</v>
      </c>
      <c r="O95" s="172">
        <v>42518036</v>
      </c>
      <c r="P95" s="168">
        <v>2023000160</v>
      </c>
      <c r="Q95" s="165" t="s">
        <v>783</v>
      </c>
      <c r="R95" s="244">
        <v>44953</v>
      </c>
      <c r="S95" s="168">
        <v>2023000123</v>
      </c>
      <c r="T95" s="173">
        <v>44958</v>
      </c>
      <c r="U95" s="223" t="s">
        <v>87</v>
      </c>
      <c r="V95" s="223" t="s">
        <v>87</v>
      </c>
      <c r="W95" s="168" t="s">
        <v>159</v>
      </c>
      <c r="X95" s="168" t="s">
        <v>258</v>
      </c>
      <c r="Y95" s="174">
        <v>44960</v>
      </c>
      <c r="Z95" s="185">
        <v>44959</v>
      </c>
      <c r="AA95" s="186"/>
      <c r="AB95" s="186"/>
      <c r="AC95" s="186"/>
      <c r="AD95" s="186"/>
      <c r="AE95" s="194"/>
      <c r="AF95" s="225"/>
      <c r="AG95" s="226" t="s">
        <v>266</v>
      </c>
      <c r="AH95" s="216">
        <v>45309</v>
      </c>
      <c r="AI95" s="217">
        <v>42389204</v>
      </c>
      <c r="AJ95" s="217">
        <v>128831</v>
      </c>
      <c r="AK95" s="218">
        <v>100</v>
      </c>
      <c r="AL95" s="218">
        <v>99.69</v>
      </c>
      <c r="AM95" s="184"/>
      <c r="AN95" s="411" t="s">
        <v>77</v>
      </c>
      <c r="AO95" s="168" t="s">
        <v>68</v>
      </c>
      <c r="AP95" s="34" t="s">
        <v>784</v>
      </c>
    </row>
    <row r="96" spans="1:42" s="177" customFormat="1" x14ac:dyDescent="0.25">
      <c r="A96" s="168" t="s">
        <v>54</v>
      </c>
      <c r="B96" s="165" t="s">
        <v>785</v>
      </c>
      <c r="C96" s="166" t="s">
        <v>786</v>
      </c>
      <c r="D96" s="167">
        <v>44958</v>
      </c>
      <c r="E96" s="168" t="s">
        <v>57</v>
      </c>
      <c r="F96" s="169" t="s">
        <v>787</v>
      </c>
      <c r="G96" s="170" t="s">
        <v>577</v>
      </c>
      <c r="H96" s="168" t="s">
        <v>788</v>
      </c>
      <c r="I96" s="171">
        <v>1061762146</v>
      </c>
      <c r="J96" s="168" t="s">
        <v>789</v>
      </c>
      <c r="K96" s="168" t="s">
        <v>76</v>
      </c>
      <c r="L96" s="172">
        <v>50248594</v>
      </c>
      <c r="M96" s="168">
        <v>0</v>
      </c>
      <c r="N96" s="168">
        <v>0</v>
      </c>
      <c r="O96" s="172">
        <v>50248594</v>
      </c>
      <c r="P96" s="168">
        <v>2023000112</v>
      </c>
      <c r="Q96" s="165" t="s">
        <v>790</v>
      </c>
      <c r="R96" s="173">
        <v>44949</v>
      </c>
      <c r="S96" s="168">
        <v>2023000126</v>
      </c>
      <c r="T96" s="244">
        <v>44958</v>
      </c>
      <c r="U96" s="223" t="s">
        <v>87</v>
      </c>
      <c r="V96" s="223" t="s">
        <v>87</v>
      </c>
      <c r="W96" s="168" t="s">
        <v>159</v>
      </c>
      <c r="X96" s="168" t="s">
        <v>300</v>
      </c>
      <c r="Y96" s="174">
        <v>44960</v>
      </c>
      <c r="Z96" s="185">
        <v>44959</v>
      </c>
      <c r="AA96" s="186"/>
      <c r="AB96" s="186"/>
      <c r="AC96" s="186"/>
      <c r="AD96" s="193"/>
      <c r="AE96" s="168"/>
      <c r="AF96" s="168"/>
      <c r="AG96" s="167" t="s">
        <v>266</v>
      </c>
      <c r="AH96" s="173">
        <v>45295</v>
      </c>
      <c r="AI96" s="175">
        <v>50096326</v>
      </c>
      <c r="AJ96" s="175">
        <v>152268</v>
      </c>
      <c r="AK96" s="209">
        <v>100</v>
      </c>
      <c r="AL96" s="209">
        <v>100</v>
      </c>
      <c r="AM96" s="168"/>
      <c r="AN96" s="410" t="s">
        <v>77</v>
      </c>
      <c r="AO96" s="168" t="s">
        <v>68</v>
      </c>
      <c r="AP96" s="34" t="s">
        <v>791</v>
      </c>
    </row>
    <row r="97" spans="1:42" s="177" customFormat="1" x14ac:dyDescent="0.25">
      <c r="A97" s="168" t="s">
        <v>54</v>
      </c>
      <c r="B97" s="165" t="s">
        <v>792</v>
      </c>
      <c r="C97" s="166" t="s">
        <v>793</v>
      </c>
      <c r="D97" s="167">
        <v>44958</v>
      </c>
      <c r="E97" s="168" t="s">
        <v>57</v>
      </c>
      <c r="F97" s="169" t="s">
        <v>794</v>
      </c>
      <c r="G97" s="170" t="s">
        <v>577</v>
      </c>
      <c r="H97" s="168" t="s">
        <v>795</v>
      </c>
      <c r="I97" s="171">
        <v>1053780865</v>
      </c>
      <c r="J97" s="168" t="s">
        <v>796</v>
      </c>
      <c r="K97" s="168" t="s">
        <v>76</v>
      </c>
      <c r="L97" s="172">
        <v>50248594</v>
      </c>
      <c r="M97" s="168">
        <v>0</v>
      </c>
      <c r="N97" s="168">
        <v>0</v>
      </c>
      <c r="O97" s="172">
        <v>50248594</v>
      </c>
      <c r="P97" s="168">
        <v>2023000161</v>
      </c>
      <c r="Q97" s="165" t="s">
        <v>797</v>
      </c>
      <c r="R97" s="173">
        <v>44953</v>
      </c>
      <c r="S97" s="168">
        <v>2023000120</v>
      </c>
      <c r="T97" s="244">
        <v>44958</v>
      </c>
      <c r="U97" s="223" t="s">
        <v>87</v>
      </c>
      <c r="V97" s="223" t="s">
        <v>87</v>
      </c>
      <c r="W97" s="168" t="s">
        <v>159</v>
      </c>
      <c r="X97" s="168" t="s">
        <v>258</v>
      </c>
      <c r="Y97" s="174">
        <v>44960</v>
      </c>
      <c r="Z97" s="185">
        <v>44959</v>
      </c>
      <c r="AA97" s="186"/>
      <c r="AB97" s="186"/>
      <c r="AC97" s="186"/>
      <c r="AD97" s="194"/>
      <c r="AE97" s="204"/>
      <c r="AF97" s="246"/>
      <c r="AG97" s="247" t="s">
        <v>266</v>
      </c>
      <c r="AH97" s="206">
        <v>45309</v>
      </c>
      <c r="AI97" s="215">
        <v>50096326</v>
      </c>
      <c r="AJ97" s="207">
        <v>152267</v>
      </c>
      <c r="AK97" s="212">
        <v>100</v>
      </c>
      <c r="AL97" s="212">
        <v>90</v>
      </c>
      <c r="AM97" s="208"/>
      <c r="AN97" s="413" t="s">
        <v>77</v>
      </c>
      <c r="AO97" s="168" t="s">
        <v>210</v>
      </c>
      <c r="AP97" s="34" t="s">
        <v>798</v>
      </c>
    </row>
    <row r="98" spans="1:42" s="177" customFormat="1" x14ac:dyDescent="0.25">
      <c r="A98" s="168" t="s">
        <v>54</v>
      </c>
      <c r="B98" s="165" t="s">
        <v>799</v>
      </c>
      <c r="C98" s="166" t="s">
        <v>800</v>
      </c>
      <c r="D98" s="167">
        <v>44958</v>
      </c>
      <c r="E98" s="168" t="s">
        <v>57</v>
      </c>
      <c r="F98" s="169" t="s">
        <v>801</v>
      </c>
      <c r="G98" s="170" t="s">
        <v>577</v>
      </c>
      <c r="H98" s="168" t="s">
        <v>802</v>
      </c>
      <c r="I98" s="171">
        <v>1075212897</v>
      </c>
      <c r="J98" s="168" t="s">
        <v>803</v>
      </c>
      <c r="K98" s="168" t="s">
        <v>76</v>
      </c>
      <c r="L98" s="172">
        <v>42518036</v>
      </c>
      <c r="M98" s="168">
        <v>0</v>
      </c>
      <c r="N98" s="168">
        <v>0</v>
      </c>
      <c r="O98" s="172">
        <v>42518036</v>
      </c>
      <c r="P98" s="168">
        <v>2023000165</v>
      </c>
      <c r="Q98" s="165" t="s">
        <v>804</v>
      </c>
      <c r="R98" s="173">
        <v>44953</v>
      </c>
      <c r="S98" s="168">
        <v>2023000124</v>
      </c>
      <c r="T98" s="244">
        <v>44958</v>
      </c>
      <c r="U98" s="223" t="s">
        <v>87</v>
      </c>
      <c r="V98" s="223" t="s">
        <v>87</v>
      </c>
      <c r="W98" s="168" t="s">
        <v>757</v>
      </c>
      <c r="X98" s="168" t="s">
        <v>758</v>
      </c>
      <c r="Y98" s="174">
        <v>44959</v>
      </c>
      <c r="Z98" s="185">
        <v>44959</v>
      </c>
      <c r="AA98" s="186"/>
      <c r="AB98" s="186"/>
      <c r="AC98" s="193"/>
      <c r="AD98" s="168"/>
      <c r="AE98" s="168"/>
      <c r="AF98" s="168"/>
      <c r="AG98" s="167">
        <v>45290</v>
      </c>
      <c r="AH98" s="173">
        <v>45307</v>
      </c>
      <c r="AI98" s="175">
        <v>42389193</v>
      </c>
      <c r="AJ98" s="175">
        <v>0</v>
      </c>
      <c r="AK98" s="209">
        <v>99.07</v>
      </c>
      <c r="AL98" s="209">
        <v>99.07</v>
      </c>
      <c r="AM98" s="168"/>
      <c r="AN98" s="410" t="s">
        <v>77</v>
      </c>
      <c r="AO98" s="168" t="s">
        <v>68</v>
      </c>
      <c r="AP98" s="34" t="s">
        <v>805</v>
      </c>
    </row>
    <row r="99" spans="1:42" s="177" customFormat="1" x14ac:dyDescent="0.25">
      <c r="A99" s="168" t="s">
        <v>54</v>
      </c>
      <c r="B99" s="165" t="s">
        <v>806</v>
      </c>
      <c r="C99" s="166" t="s">
        <v>807</v>
      </c>
      <c r="D99" s="167">
        <v>44958</v>
      </c>
      <c r="E99" s="168" t="s">
        <v>57</v>
      </c>
      <c r="F99" s="169" t="s">
        <v>808</v>
      </c>
      <c r="G99" s="170" t="s">
        <v>577</v>
      </c>
      <c r="H99" s="168" t="s">
        <v>809</v>
      </c>
      <c r="I99" s="171">
        <v>1075214737</v>
      </c>
      <c r="J99" s="168" t="s">
        <v>810</v>
      </c>
      <c r="K99" s="168" t="s">
        <v>76</v>
      </c>
      <c r="L99" s="172">
        <v>50248594</v>
      </c>
      <c r="M99" s="168">
        <v>0</v>
      </c>
      <c r="N99" s="168">
        <v>0</v>
      </c>
      <c r="O99" s="172">
        <v>50248594</v>
      </c>
      <c r="P99" s="168">
        <v>2023000167</v>
      </c>
      <c r="Q99" s="165" t="s">
        <v>811</v>
      </c>
      <c r="R99" s="173">
        <v>44953</v>
      </c>
      <c r="S99" s="168">
        <v>2023000128</v>
      </c>
      <c r="T99" s="244">
        <v>44958</v>
      </c>
      <c r="U99" s="223" t="s">
        <v>87</v>
      </c>
      <c r="V99" s="223" t="s">
        <v>87</v>
      </c>
      <c r="W99" s="168" t="s">
        <v>159</v>
      </c>
      <c r="X99" s="168" t="s">
        <v>258</v>
      </c>
      <c r="Y99" s="174">
        <v>44960</v>
      </c>
      <c r="Z99" s="185">
        <v>44959</v>
      </c>
      <c r="AA99" s="186"/>
      <c r="AB99" s="186"/>
      <c r="AC99" s="194"/>
      <c r="AD99" s="204"/>
      <c r="AE99" s="204"/>
      <c r="AF99" s="246"/>
      <c r="AG99" s="247" t="s">
        <v>266</v>
      </c>
      <c r="AH99" s="206">
        <v>45309</v>
      </c>
      <c r="AI99" s="215">
        <v>50096325</v>
      </c>
      <c r="AJ99" s="207">
        <f t="shared" si="2"/>
        <v>152269</v>
      </c>
      <c r="AK99" s="212">
        <v>100</v>
      </c>
      <c r="AL99" s="212">
        <v>99.69</v>
      </c>
      <c r="AM99" s="208"/>
      <c r="AN99" s="413" t="s">
        <v>77</v>
      </c>
      <c r="AO99" s="168" t="s">
        <v>68</v>
      </c>
      <c r="AP99" s="34" t="s">
        <v>812</v>
      </c>
    </row>
    <row r="100" spans="1:42" s="177" customFormat="1" x14ac:dyDescent="0.25">
      <c r="A100" s="168" t="s">
        <v>54</v>
      </c>
      <c r="B100" s="165" t="s">
        <v>813</v>
      </c>
      <c r="C100" s="166" t="s">
        <v>814</v>
      </c>
      <c r="D100" s="167">
        <v>44960</v>
      </c>
      <c r="E100" s="168" t="s">
        <v>82</v>
      </c>
      <c r="F100" s="169" t="s">
        <v>815</v>
      </c>
      <c r="G100" s="170" t="s">
        <v>254</v>
      </c>
      <c r="H100" s="168" t="s">
        <v>816</v>
      </c>
      <c r="I100" s="171">
        <v>1075300362</v>
      </c>
      <c r="J100" s="168" t="s">
        <v>817</v>
      </c>
      <c r="K100" s="168" t="s">
        <v>76</v>
      </c>
      <c r="L100" s="172">
        <v>35362932</v>
      </c>
      <c r="M100" s="168">
        <v>0</v>
      </c>
      <c r="N100" s="168">
        <v>0</v>
      </c>
      <c r="O100" s="172">
        <v>35362932</v>
      </c>
      <c r="P100" s="168">
        <v>2023000123</v>
      </c>
      <c r="Q100" s="165" t="s">
        <v>818</v>
      </c>
      <c r="R100" s="173">
        <v>44950</v>
      </c>
      <c r="S100" s="168">
        <v>2023000131</v>
      </c>
      <c r="T100" s="244">
        <v>44959</v>
      </c>
      <c r="U100" s="223" t="s">
        <v>87</v>
      </c>
      <c r="V100" s="223" t="s">
        <v>87</v>
      </c>
      <c r="W100" s="168" t="s">
        <v>148</v>
      </c>
      <c r="X100" s="168" t="s">
        <v>572</v>
      </c>
      <c r="Y100" s="174">
        <v>44960</v>
      </c>
      <c r="Z100" s="185">
        <v>44960</v>
      </c>
      <c r="AA100" s="186"/>
      <c r="AB100" s="193"/>
      <c r="AC100" s="168"/>
      <c r="AD100" s="168"/>
      <c r="AE100" s="168"/>
      <c r="AF100" s="168"/>
      <c r="AG100" s="167">
        <v>45091</v>
      </c>
      <c r="AH100" s="173">
        <v>45091</v>
      </c>
      <c r="AI100" s="175">
        <v>12859248</v>
      </c>
      <c r="AJ100" s="175">
        <f t="shared" si="2"/>
        <v>22503684</v>
      </c>
      <c r="AK100" s="209">
        <v>100</v>
      </c>
      <c r="AL100" s="209">
        <v>100</v>
      </c>
      <c r="AM100" s="168"/>
      <c r="AN100" s="410" t="s">
        <v>78</v>
      </c>
      <c r="AO100" s="168" t="s">
        <v>68</v>
      </c>
      <c r="AP100" s="34" t="s">
        <v>819</v>
      </c>
    </row>
    <row r="101" spans="1:42" s="177" customFormat="1" x14ac:dyDescent="0.25">
      <c r="A101" s="168" t="s">
        <v>54</v>
      </c>
      <c r="B101" s="165" t="s">
        <v>820</v>
      </c>
      <c r="C101" s="166" t="s">
        <v>821</v>
      </c>
      <c r="D101" s="167">
        <v>44959</v>
      </c>
      <c r="E101" s="168" t="s">
        <v>57</v>
      </c>
      <c r="F101" s="169" t="s">
        <v>822</v>
      </c>
      <c r="G101" s="170" t="s">
        <v>577</v>
      </c>
      <c r="H101" s="168" t="s">
        <v>823</v>
      </c>
      <c r="I101" s="171">
        <v>1077846964</v>
      </c>
      <c r="J101" s="168" t="s">
        <v>824</v>
      </c>
      <c r="K101" s="168" t="s">
        <v>76</v>
      </c>
      <c r="L101" s="172">
        <v>37338565</v>
      </c>
      <c r="M101" s="168">
        <v>0</v>
      </c>
      <c r="N101" s="168">
        <v>0</v>
      </c>
      <c r="O101" s="172">
        <v>37338565</v>
      </c>
      <c r="P101" s="168">
        <v>2023000158</v>
      </c>
      <c r="Q101" s="165" t="s">
        <v>804</v>
      </c>
      <c r="R101" s="173">
        <v>44953</v>
      </c>
      <c r="S101" s="168">
        <v>2023000133</v>
      </c>
      <c r="T101" s="244">
        <v>44959</v>
      </c>
      <c r="U101" s="223" t="s">
        <v>87</v>
      </c>
      <c r="V101" s="223" t="s">
        <v>87</v>
      </c>
      <c r="W101" s="168" t="s">
        <v>757</v>
      </c>
      <c r="X101" s="168" t="s">
        <v>758</v>
      </c>
      <c r="Y101" s="174">
        <v>44960</v>
      </c>
      <c r="Z101" s="185">
        <v>44960</v>
      </c>
      <c r="AA101" s="186"/>
      <c r="AB101" s="186"/>
      <c r="AC101" s="198"/>
      <c r="AD101" s="199"/>
      <c r="AE101" s="199"/>
      <c r="AF101" s="199"/>
      <c r="AG101" s="247">
        <v>45290</v>
      </c>
      <c r="AH101" s="206">
        <v>45301</v>
      </c>
      <c r="AI101" s="207">
        <v>37112271</v>
      </c>
      <c r="AJ101" s="207">
        <v>0</v>
      </c>
      <c r="AK101" s="212">
        <v>100</v>
      </c>
      <c r="AL101" s="212">
        <v>100</v>
      </c>
      <c r="AM101" s="208"/>
      <c r="AN101" s="414" t="s">
        <v>77</v>
      </c>
      <c r="AO101" s="168" t="s">
        <v>68</v>
      </c>
      <c r="AP101" s="34" t="s">
        <v>825</v>
      </c>
    </row>
    <row r="102" spans="1:42" s="177" customFormat="1" x14ac:dyDescent="0.25">
      <c r="A102" s="168" t="s">
        <v>54</v>
      </c>
      <c r="B102" s="165" t="s">
        <v>826</v>
      </c>
      <c r="C102" s="166" t="s">
        <v>827</v>
      </c>
      <c r="D102" s="167">
        <v>44958</v>
      </c>
      <c r="E102" s="168" t="s">
        <v>57</v>
      </c>
      <c r="F102" s="169" t="s">
        <v>828</v>
      </c>
      <c r="G102" s="170" t="s">
        <v>577</v>
      </c>
      <c r="H102" s="168" t="s">
        <v>829</v>
      </c>
      <c r="I102" s="171">
        <v>1075258382</v>
      </c>
      <c r="J102" s="168" t="s">
        <v>830</v>
      </c>
      <c r="K102" s="168" t="s">
        <v>76</v>
      </c>
      <c r="L102" s="172">
        <v>42518036</v>
      </c>
      <c r="M102" s="168">
        <v>0</v>
      </c>
      <c r="N102" s="168">
        <v>0</v>
      </c>
      <c r="O102" s="172">
        <v>42518036</v>
      </c>
      <c r="P102" s="168">
        <v>2023000055</v>
      </c>
      <c r="Q102" s="165" t="s">
        <v>831</v>
      </c>
      <c r="R102" s="173">
        <v>44939</v>
      </c>
      <c r="S102" s="168">
        <v>2023000127</v>
      </c>
      <c r="T102" s="244">
        <v>44958</v>
      </c>
      <c r="U102" s="223" t="s">
        <v>87</v>
      </c>
      <c r="V102" s="223" t="s">
        <v>87</v>
      </c>
      <c r="W102" s="168" t="s">
        <v>775</v>
      </c>
      <c r="X102" s="168" t="s">
        <v>832</v>
      </c>
      <c r="Y102" s="174">
        <v>44960</v>
      </c>
      <c r="Z102" s="167">
        <v>44960</v>
      </c>
      <c r="AA102" s="168"/>
      <c r="AB102" s="168"/>
      <c r="AC102" s="184"/>
      <c r="AD102" s="208"/>
      <c r="AE102" s="208"/>
      <c r="AF102" s="208"/>
      <c r="AG102" s="167">
        <v>45290</v>
      </c>
      <c r="AH102" s="174">
        <v>45290</v>
      </c>
      <c r="AI102" s="175">
        <v>42260351</v>
      </c>
      <c r="AJ102" s="175">
        <f t="shared" ref="AJ102" si="3">L102-AI102</f>
        <v>257685</v>
      </c>
      <c r="AK102" s="209">
        <v>99.99</v>
      </c>
      <c r="AL102" s="209">
        <v>99.99</v>
      </c>
      <c r="AM102" s="168"/>
      <c r="AN102" s="410" t="s">
        <v>77</v>
      </c>
      <c r="AO102" s="168" t="s">
        <v>68</v>
      </c>
      <c r="AP102" s="34" t="s">
        <v>833</v>
      </c>
    </row>
    <row r="103" spans="1:42" s="177" customFormat="1" x14ac:dyDescent="0.25">
      <c r="A103" s="168" t="s">
        <v>54</v>
      </c>
      <c r="B103" s="165" t="s">
        <v>834</v>
      </c>
      <c r="C103" s="166" t="s">
        <v>835</v>
      </c>
      <c r="D103" s="167">
        <v>44960</v>
      </c>
      <c r="E103" s="168" t="s">
        <v>57</v>
      </c>
      <c r="F103" s="169" t="s">
        <v>836</v>
      </c>
      <c r="G103" s="170" t="s">
        <v>577</v>
      </c>
      <c r="H103" s="168" t="s">
        <v>837</v>
      </c>
      <c r="I103" s="171">
        <v>51913688</v>
      </c>
      <c r="J103" s="168" t="s">
        <v>838</v>
      </c>
      <c r="K103" s="168" t="s">
        <v>76</v>
      </c>
      <c r="L103" s="172">
        <v>94160000</v>
      </c>
      <c r="M103" s="168">
        <v>0</v>
      </c>
      <c r="N103" s="168">
        <v>0</v>
      </c>
      <c r="O103" s="172">
        <v>94160000</v>
      </c>
      <c r="P103" s="168">
        <v>2023000174</v>
      </c>
      <c r="Q103" s="165" t="s">
        <v>839</v>
      </c>
      <c r="R103" s="173">
        <v>44956</v>
      </c>
      <c r="S103" s="168">
        <v>2023000132</v>
      </c>
      <c r="T103" s="171" t="s">
        <v>840</v>
      </c>
      <c r="U103" s="171" t="s">
        <v>840</v>
      </c>
      <c r="V103" s="248">
        <v>44960</v>
      </c>
      <c r="W103" s="168" t="s">
        <v>180</v>
      </c>
      <c r="X103" s="168" t="s">
        <v>339</v>
      </c>
      <c r="Y103" s="174">
        <v>44960</v>
      </c>
      <c r="Z103" s="185">
        <v>44960</v>
      </c>
      <c r="AA103" s="186"/>
      <c r="AB103" s="193"/>
      <c r="AC103" s="168"/>
      <c r="AD103" s="168"/>
      <c r="AE103" s="168"/>
      <c r="AF103" s="168"/>
      <c r="AG103" s="200">
        <v>45198</v>
      </c>
      <c r="AH103" s="231">
        <v>45205</v>
      </c>
      <c r="AI103" s="202">
        <v>67624000</v>
      </c>
      <c r="AJ103" s="202">
        <v>0</v>
      </c>
      <c r="AK103" s="210">
        <v>100</v>
      </c>
      <c r="AL103" s="210">
        <v>71.819999999999993</v>
      </c>
      <c r="AM103" s="199"/>
      <c r="AN103" s="414" t="s">
        <v>78</v>
      </c>
      <c r="AO103" s="168" t="s">
        <v>78</v>
      </c>
      <c r="AP103" s="34" t="s">
        <v>841</v>
      </c>
    </row>
    <row r="104" spans="1:42" s="177" customFormat="1" x14ac:dyDescent="0.25">
      <c r="A104" s="168" t="s">
        <v>54</v>
      </c>
      <c r="B104" s="165" t="s">
        <v>842</v>
      </c>
      <c r="C104" s="166" t="s">
        <v>843</v>
      </c>
      <c r="D104" s="167">
        <v>44959</v>
      </c>
      <c r="E104" s="168" t="s">
        <v>57</v>
      </c>
      <c r="F104" s="169" t="s">
        <v>844</v>
      </c>
      <c r="G104" s="170" t="s">
        <v>254</v>
      </c>
      <c r="H104" s="168" t="s">
        <v>845</v>
      </c>
      <c r="I104" s="171">
        <v>12135543</v>
      </c>
      <c r="J104" s="168" t="s">
        <v>846</v>
      </c>
      <c r="K104" s="168" t="s">
        <v>76</v>
      </c>
      <c r="L104" s="172">
        <v>34671516</v>
      </c>
      <c r="M104" s="168">
        <v>0</v>
      </c>
      <c r="N104" s="168">
        <v>0</v>
      </c>
      <c r="O104" s="172">
        <v>34671516</v>
      </c>
      <c r="P104" s="168">
        <v>2023000164</v>
      </c>
      <c r="Q104" s="165" t="s">
        <v>804</v>
      </c>
      <c r="R104" s="173">
        <v>44953</v>
      </c>
      <c r="S104" s="168">
        <v>2023000130</v>
      </c>
      <c r="T104" s="244">
        <v>44959</v>
      </c>
      <c r="U104" s="223" t="s">
        <v>87</v>
      </c>
      <c r="V104" s="223" t="s">
        <v>87</v>
      </c>
      <c r="W104" s="168" t="s">
        <v>282</v>
      </c>
      <c r="X104" s="168" t="s">
        <v>652</v>
      </c>
      <c r="Y104" s="174">
        <v>44960</v>
      </c>
      <c r="Z104" s="185">
        <v>44960</v>
      </c>
      <c r="AA104" s="186"/>
      <c r="AB104" s="186"/>
      <c r="AC104" s="179"/>
      <c r="AD104" s="179"/>
      <c r="AE104" s="179"/>
      <c r="AF104" s="204"/>
      <c r="AG104" s="195">
        <v>45290</v>
      </c>
      <c r="AH104" s="211">
        <v>45309</v>
      </c>
      <c r="AI104" s="207">
        <v>34461386</v>
      </c>
      <c r="AJ104" s="207">
        <v>210130</v>
      </c>
      <c r="AK104" s="212">
        <v>100</v>
      </c>
      <c r="AL104" s="212">
        <v>99.4</v>
      </c>
      <c r="AM104" s="208"/>
      <c r="AN104" s="413" t="s">
        <v>77</v>
      </c>
      <c r="AO104" s="168" t="s">
        <v>68</v>
      </c>
      <c r="AP104" s="34" t="s">
        <v>847</v>
      </c>
    </row>
    <row r="105" spans="1:42" s="177" customFormat="1" x14ac:dyDescent="0.25">
      <c r="A105" s="169" t="s">
        <v>54</v>
      </c>
      <c r="B105" s="165" t="s">
        <v>848</v>
      </c>
      <c r="C105" s="249" t="s">
        <v>849</v>
      </c>
      <c r="D105" s="250">
        <v>44958</v>
      </c>
      <c r="E105" s="169" t="s">
        <v>82</v>
      </c>
      <c r="F105" s="169" t="s">
        <v>850</v>
      </c>
      <c r="G105" s="251" t="s">
        <v>577</v>
      </c>
      <c r="H105" s="169" t="s">
        <v>851</v>
      </c>
      <c r="I105" s="188">
        <v>26551547</v>
      </c>
      <c r="J105" s="169" t="s">
        <v>852</v>
      </c>
      <c r="K105" s="169" t="s">
        <v>76</v>
      </c>
      <c r="L105" s="169">
        <v>34671516</v>
      </c>
      <c r="M105" s="169">
        <v>0</v>
      </c>
      <c r="N105" s="169">
        <v>0</v>
      </c>
      <c r="O105" s="169">
        <v>34671516</v>
      </c>
      <c r="P105" s="169">
        <v>2023000097</v>
      </c>
      <c r="Q105" s="165" t="s">
        <v>853</v>
      </c>
      <c r="R105" s="252">
        <v>44946</v>
      </c>
      <c r="S105" s="169">
        <v>2023000129</v>
      </c>
      <c r="T105" s="253">
        <v>44958</v>
      </c>
      <c r="U105" s="165" t="s">
        <v>87</v>
      </c>
      <c r="V105" s="165" t="s">
        <v>87</v>
      </c>
      <c r="W105" s="169" t="s">
        <v>282</v>
      </c>
      <c r="X105" s="168" t="s">
        <v>644</v>
      </c>
      <c r="Y105" s="254">
        <v>44960</v>
      </c>
      <c r="Z105" s="255">
        <v>44960</v>
      </c>
      <c r="AA105" s="256"/>
      <c r="AB105" s="256"/>
      <c r="AC105" s="256"/>
      <c r="AD105" s="256"/>
      <c r="AE105" s="257"/>
      <c r="AF105" s="169"/>
      <c r="AG105" s="167" t="s">
        <v>266</v>
      </c>
      <c r="AH105" s="173">
        <v>45294</v>
      </c>
      <c r="AI105" s="258">
        <v>34461385</v>
      </c>
      <c r="AJ105" s="258">
        <v>0</v>
      </c>
      <c r="AK105" s="209">
        <v>100</v>
      </c>
      <c r="AL105" s="209">
        <v>100</v>
      </c>
      <c r="AM105" s="168"/>
      <c r="AN105" s="410" t="s">
        <v>77</v>
      </c>
      <c r="AO105" s="168" t="s">
        <v>78</v>
      </c>
      <c r="AP105" s="34" t="s">
        <v>854</v>
      </c>
    </row>
    <row r="106" spans="1:42" s="177" customFormat="1" x14ac:dyDescent="0.25">
      <c r="A106" s="168" t="s">
        <v>54</v>
      </c>
      <c r="B106" s="165" t="s">
        <v>855</v>
      </c>
      <c r="C106" s="166" t="s">
        <v>856</v>
      </c>
      <c r="D106" s="167">
        <v>44958</v>
      </c>
      <c r="E106" s="168" t="s">
        <v>57</v>
      </c>
      <c r="F106" s="169" t="s">
        <v>857</v>
      </c>
      <c r="G106" s="170" t="s">
        <v>577</v>
      </c>
      <c r="H106" s="168" t="s">
        <v>858</v>
      </c>
      <c r="I106" s="171">
        <v>1075283654</v>
      </c>
      <c r="J106" s="168" t="s">
        <v>859</v>
      </c>
      <c r="K106" s="168" t="s">
        <v>76</v>
      </c>
      <c r="L106" s="172">
        <v>32130560</v>
      </c>
      <c r="M106" s="168">
        <v>0</v>
      </c>
      <c r="N106" s="168">
        <v>0</v>
      </c>
      <c r="O106" s="172">
        <v>32130560</v>
      </c>
      <c r="P106" s="168" t="s">
        <v>860</v>
      </c>
      <c r="Q106" s="165"/>
      <c r="R106" s="173">
        <v>44957</v>
      </c>
      <c r="S106" s="168" t="s">
        <v>861</v>
      </c>
      <c r="T106" s="244">
        <v>44958</v>
      </c>
      <c r="U106" s="223" t="s">
        <v>87</v>
      </c>
      <c r="V106" s="223" t="s">
        <v>87</v>
      </c>
      <c r="W106" s="209" t="s">
        <v>581</v>
      </c>
      <c r="X106" s="168" t="s">
        <v>582</v>
      </c>
      <c r="Y106" s="174">
        <v>44959</v>
      </c>
      <c r="Z106" s="185">
        <v>44959</v>
      </c>
      <c r="AA106" s="186"/>
      <c r="AB106" s="186"/>
      <c r="AC106" s="186"/>
      <c r="AD106" s="186"/>
      <c r="AE106" s="186"/>
      <c r="AF106" s="179"/>
      <c r="AG106" s="178">
        <v>45289</v>
      </c>
      <c r="AH106" s="180">
        <v>45289</v>
      </c>
      <c r="AI106" s="181">
        <v>32130560</v>
      </c>
      <c r="AJ106" s="181">
        <v>0</v>
      </c>
      <c r="AK106" s="212">
        <v>100</v>
      </c>
      <c r="AL106" s="212">
        <v>100</v>
      </c>
      <c r="AM106" s="259"/>
      <c r="AN106" s="416" t="s">
        <v>77</v>
      </c>
      <c r="AO106" s="168" t="s">
        <v>68</v>
      </c>
      <c r="AP106" s="34" t="s">
        <v>862</v>
      </c>
    </row>
    <row r="107" spans="1:42" s="177" customFormat="1" x14ac:dyDescent="0.25">
      <c r="A107" s="168" t="s">
        <v>54</v>
      </c>
      <c r="B107" s="165" t="s">
        <v>863</v>
      </c>
      <c r="C107" s="166" t="s">
        <v>864</v>
      </c>
      <c r="D107" s="167">
        <v>44963</v>
      </c>
      <c r="E107" s="168" t="s">
        <v>57</v>
      </c>
      <c r="F107" s="169" t="s">
        <v>865</v>
      </c>
      <c r="G107" s="170" t="s">
        <v>577</v>
      </c>
      <c r="H107" s="168" t="s">
        <v>866</v>
      </c>
      <c r="I107" s="171">
        <v>79603121</v>
      </c>
      <c r="J107" s="168" t="s">
        <v>867</v>
      </c>
      <c r="K107" s="168" t="s">
        <v>76</v>
      </c>
      <c r="L107" s="172">
        <v>55247082</v>
      </c>
      <c r="M107" s="168">
        <v>0</v>
      </c>
      <c r="N107" s="168">
        <v>0</v>
      </c>
      <c r="O107" s="172">
        <v>55247082</v>
      </c>
      <c r="P107" s="168">
        <v>2023000132</v>
      </c>
      <c r="Q107" s="165" t="s">
        <v>868</v>
      </c>
      <c r="R107" s="173">
        <v>44950</v>
      </c>
      <c r="S107" s="168">
        <v>2023000163</v>
      </c>
      <c r="T107" s="244">
        <v>44963</v>
      </c>
      <c r="U107" s="223" t="s">
        <v>87</v>
      </c>
      <c r="V107" s="223" t="s">
        <v>87</v>
      </c>
      <c r="W107" s="168" t="s">
        <v>148</v>
      </c>
      <c r="X107" s="168" t="s">
        <v>606</v>
      </c>
      <c r="Y107" s="174">
        <v>44965</v>
      </c>
      <c r="Z107" s="185">
        <v>44964</v>
      </c>
      <c r="AA107" s="186"/>
      <c r="AB107" s="186"/>
      <c r="AC107" s="186"/>
      <c r="AD107" s="186"/>
      <c r="AE107" s="186"/>
      <c r="AF107" s="194"/>
      <c r="AG107" s="260">
        <v>45290</v>
      </c>
      <c r="AH107" s="216">
        <v>45306</v>
      </c>
      <c r="AI107" s="217">
        <v>54242589</v>
      </c>
      <c r="AJ107" s="217">
        <v>53157737</v>
      </c>
      <c r="AK107" s="218">
        <v>100</v>
      </c>
      <c r="AL107" s="218">
        <v>98</v>
      </c>
      <c r="AM107" s="184"/>
      <c r="AN107" s="410" t="s">
        <v>77</v>
      </c>
      <c r="AO107" s="168" t="s">
        <v>68</v>
      </c>
      <c r="AP107" s="34" t="s">
        <v>869</v>
      </c>
    </row>
    <row r="108" spans="1:42" s="177" customFormat="1" x14ac:dyDescent="0.25">
      <c r="A108" s="168" t="s">
        <v>54</v>
      </c>
      <c r="B108" s="165" t="s">
        <v>870</v>
      </c>
      <c r="C108" s="166" t="s">
        <v>871</v>
      </c>
      <c r="D108" s="167">
        <v>44963</v>
      </c>
      <c r="E108" s="168" t="s">
        <v>82</v>
      </c>
      <c r="F108" s="169" t="s">
        <v>872</v>
      </c>
      <c r="G108" s="170" t="s">
        <v>577</v>
      </c>
      <c r="H108" s="168" t="s">
        <v>873</v>
      </c>
      <c r="I108" s="171">
        <v>83091291</v>
      </c>
      <c r="J108" s="168" t="s">
        <v>874</v>
      </c>
      <c r="K108" s="168" t="s">
        <v>76</v>
      </c>
      <c r="L108" s="172">
        <v>34671516</v>
      </c>
      <c r="M108" s="168">
        <v>0</v>
      </c>
      <c r="N108" s="168">
        <v>0</v>
      </c>
      <c r="O108" s="172">
        <v>34671516</v>
      </c>
      <c r="P108" s="168">
        <v>2023000098</v>
      </c>
      <c r="Q108" s="165" t="s">
        <v>875</v>
      </c>
      <c r="R108" s="173">
        <v>44946</v>
      </c>
      <c r="S108" s="168">
        <v>2023000162</v>
      </c>
      <c r="T108" s="244">
        <v>44963</v>
      </c>
      <c r="U108" s="223" t="s">
        <v>87</v>
      </c>
      <c r="V108" s="223" t="s">
        <v>87</v>
      </c>
      <c r="W108" s="168" t="s">
        <v>282</v>
      </c>
      <c r="X108" s="168" t="s">
        <v>644</v>
      </c>
      <c r="Y108" s="174">
        <v>44965</v>
      </c>
      <c r="Z108" s="185">
        <v>44964</v>
      </c>
      <c r="AA108" s="186"/>
      <c r="AB108" s="186"/>
      <c r="AC108" s="186"/>
      <c r="AD108" s="186"/>
      <c r="AE108" s="193"/>
      <c r="AF108" s="168"/>
      <c r="AG108" s="167" t="s">
        <v>266</v>
      </c>
      <c r="AH108" s="173">
        <v>45295</v>
      </c>
      <c r="AI108" s="175">
        <v>34041125</v>
      </c>
      <c r="AJ108" s="175">
        <f t="shared" si="2"/>
        <v>630391</v>
      </c>
      <c r="AK108" s="209">
        <v>100</v>
      </c>
      <c r="AL108" s="209">
        <v>98.18</v>
      </c>
      <c r="AM108" s="168"/>
      <c r="AN108" s="410" t="s">
        <v>77</v>
      </c>
      <c r="AO108" s="168" t="s">
        <v>78</v>
      </c>
      <c r="AP108" s="34" t="s">
        <v>876</v>
      </c>
    </row>
    <row r="109" spans="1:42" s="177" customFormat="1" x14ac:dyDescent="0.25">
      <c r="A109" s="168" t="s">
        <v>54</v>
      </c>
      <c r="B109" s="165" t="s">
        <v>877</v>
      </c>
      <c r="C109" s="166" t="s">
        <v>878</v>
      </c>
      <c r="D109" s="167">
        <v>44960</v>
      </c>
      <c r="E109" s="168" t="s">
        <v>57</v>
      </c>
      <c r="F109" s="169" t="s">
        <v>879</v>
      </c>
      <c r="G109" s="170" t="s">
        <v>577</v>
      </c>
      <c r="H109" s="168" t="s">
        <v>880</v>
      </c>
      <c r="I109" s="171">
        <v>1083875100</v>
      </c>
      <c r="J109" s="168" t="s">
        <v>881</v>
      </c>
      <c r="K109" s="168" t="s">
        <v>76</v>
      </c>
      <c r="L109" s="172">
        <v>42688108</v>
      </c>
      <c r="M109" s="168">
        <v>0</v>
      </c>
      <c r="N109" s="168">
        <v>0</v>
      </c>
      <c r="O109" s="172">
        <v>42518036</v>
      </c>
      <c r="P109" s="168">
        <v>2023000099</v>
      </c>
      <c r="Q109" s="165" t="s">
        <v>831</v>
      </c>
      <c r="R109" s="173">
        <v>44946</v>
      </c>
      <c r="S109" s="168">
        <v>2023000161</v>
      </c>
      <c r="T109" s="244">
        <v>44960</v>
      </c>
      <c r="U109" s="223" t="s">
        <v>87</v>
      </c>
      <c r="V109" s="223" t="s">
        <v>87</v>
      </c>
      <c r="W109" s="168" t="s">
        <v>282</v>
      </c>
      <c r="X109" s="168" t="s">
        <v>532</v>
      </c>
      <c r="Y109" s="174">
        <v>44963</v>
      </c>
      <c r="Z109" s="185">
        <v>44963</v>
      </c>
      <c r="AA109" s="186"/>
      <c r="AB109" s="186"/>
      <c r="AC109" s="186"/>
      <c r="AD109" s="186"/>
      <c r="AE109" s="186"/>
      <c r="AF109" s="198"/>
      <c r="AG109" s="200" t="s">
        <v>266</v>
      </c>
      <c r="AH109" s="201">
        <v>45294</v>
      </c>
      <c r="AI109" s="202">
        <v>41873823</v>
      </c>
      <c r="AJ109" s="202">
        <v>0</v>
      </c>
      <c r="AK109" s="210">
        <v>100</v>
      </c>
      <c r="AL109" s="210">
        <v>100</v>
      </c>
      <c r="AM109" s="199"/>
      <c r="AN109" s="414" t="s">
        <v>77</v>
      </c>
      <c r="AO109" s="168" t="s">
        <v>78</v>
      </c>
      <c r="AP109" s="34" t="s">
        <v>882</v>
      </c>
    </row>
    <row r="110" spans="1:42" s="177" customFormat="1" x14ac:dyDescent="0.25">
      <c r="A110" s="168" t="s">
        <v>54</v>
      </c>
      <c r="B110" s="165" t="s">
        <v>883</v>
      </c>
      <c r="C110" s="166" t="s">
        <v>884</v>
      </c>
      <c r="D110" s="167">
        <v>44963</v>
      </c>
      <c r="E110" s="168" t="s">
        <v>57</v>
      </c>
      <c r="F110" s="169" t="s">
        <v>885</v>
      </c>
      <c r="G110" s="170" t="s">
        <v>577</v>
      </c>
      <c r="H110" s="168" t="s">
        <v>886</v>
      </c>
      <c r="I110" s="171">
        <v>1083888843</v>
      </c>
      <c r="J110" s="168" t="s">
        <v>887</v>
      </c>
      <c r="K110" s="168" t="s">
        <v>76</v>
      </c>
      <c r="L110" s="172">
        <v>54082996</v>
      </c>
      <c r="M110" s="168">
        <v>0</v>
      </c>
      <c r="N110" s="168">
        <v>0</v>
      </c>
      <c r="O110" s="172">
        <v>54082996</v>
      </c>
      <c r="P110" s="168">
        <v>2023000127</v>
      </c>
      <c r="Q110" s="165" t="s">
        <v>888</v>
      </c>
      <c r="R110" s="173">
        <v>44950</v>
      </c>
      <c r="S110" s="168">
        <v>2023000175</v>
      </c>
      <c r="T110" s="244">
        <v>44963</v>
      </c>
      <c r="U110" s="223" t="s">
        <v>87</v>
      </c>
      <c r="V110" s="223" t="s">
        <v>87</v>
      </c>
      <c r="W110" s="168" t="s">
        <v>148</v>
      </c>
      <c r="X110" s="168" t="s">
        <v>606</v>
      </c>
      <c r="Y110" s="174">
        <v>44965</v>
      </c>
      <c r="Z110" s="185">
        <v>44965</v>
      </c>
      <c r="AA110" s="186"/>
      <c r="AB110" s="186"/>
      <c r="AC110" s="186"/>
      <c r="AD110" s="186"/>
      <c r="AE110" s="186"/>
      <c r="AF110" s="186"/>
      <c r="AG110" s="205">
        <v>45656</v>
      </c>
      <c r="AH110" s="201">
        <v>45320</v>
      </c>
      <c r="AI110" s="202">
        <v>52935780</v>
      </c>
      <c r="AJ110" s="202">
        <v>49166360</v>
      </c>
      <c r="AK110" s="210">
        <v>100</v>
      </c>
      <c r="AL110" s="210">
        <v>92.82</v>
      </c>
      <c r="AM110" s="199"/>
      <c r="AN110" s="410" t="s">
        <v>77</v>
      </c>
      <c r="AO110" s="168" t="s">
        <v>68</v>
      </c>
      <c r="AP110" s="34" t="s">
        <v>889</v>
      </c>
    </row>
    <row r="111" spans="1:42" s="177" customFormat="1" x14ac:dyDescent="0.25">
      <c r="A111" s="168" t="s">
        <v>54</v>
      </c>
      <c r="B111" s="165" t="s">
        <v>890</v>
      </c>
      <c r="C111" s="166" t="s">
        <v>891</v>
      </c>
      <c r="D111" s="167">
        <v>44963</v>
      </c>
      <c r="E111" s="168" t="s">
        <v>57</v>
      </c>
      <c r="F111" s="169" t="s">
        <v>892</v>
      </c>
      <c r="G111" s="170" t="s">
        <v>577</v>
      </c>
      <c r="H111" s="168" t="s">
        <v>893</v>
      </c>
      <c r="I111" s="171">
        <v>83116772</v>
      </c>
      <c r="J111" s="168" t="s">
        <v>894</v>
      </c>
      <c r="K111" s="168" t="s">
        <v>76</v>
      </c>
      <c r="L111" s="172">
        <v>46816000</v>
      </c>
      <c r="M111" s="168">
        <v>0</v>
      </c>
      <c r="N111" s="168">
        <v>0</v>
      </c>
      <c r="O111" s="172">
        <v>46816000</v>
      </c>
      <c r="P111" s="168">
        <v>2023000151</v>
      </c>
      <c r="Q111" s="165" t="s">
        <v>895</v>
      </c>
      <c r="R111" s="173">
        <v>44951</v>
      </c>
      <c r="S111" s="168">
        <v>2023000172</v>
      </c>
      <c r="T111" s="244">
        <v>44963</v>
      </c>
      <c r="U111" s="223" t="s">
        <v>87</v>
      </c>
      <c r="V111" s="223" t="s">
        <v>87</v>
      </c>
      <c r="W111" s="168" t="s">
        <v>148</v>
      </c>
      <c r="X111" s="168" t="s">
        <v>896</v>
      </c>
      <c r="Y111" s="174">
        <v>44964</v>
      </c>
      <c r="Z111" s="185">
        <v>44964</v>
      </c>
      <c r="AA111" s="186"/>
      <c r="AB111" s="186"/>
      <c r="AC111" s="186"/>
      <c r="AD111" s="186"/>
      <c r="AE111" s="194"/>
      <c r="AF111" s="225"/>
      <c r="AG111" s="167">
        <v>45290</v>
      </c>
      <c r="AH111" s="201">
        <v>45301</v>
      </c>
      <c r="AI111" s="202">
        <v>45694800</v>
      </c>
      <c r="AJ111" s="202">
        <v>0</v>
      </c>
      <c r="AK111" s="210">
        <v>100</v>
      </c>
      <c r="AL111" s="210">
        <v>98</v>
      </c>
      <c r="AM111" s="199"/>
      <c r="AN111" s="414" t="s">
        <v>77</v>
      </c>
      <c r="AO111" s="168" t="s">
        <v>68</v>
      </c>
      <c r="AP111" s="34" t="s">
        <v>897</v>
      </c>
    </row>
    <row r="112" spans="1:42" s="177" customFormat="1" x14ac:dyDescent="0.25">
      <c r="A112" s="168" t="s">
        <v>54</v>
      </c>
      <c r="B112" s="165" t="s">
        <v>898</v>
      </c>
      <c r="C112" s="166" t="s">
        <v>899</v>
      </c>
      <c r="D112" s="167">
        <v>44964</v>
      </c>
      <c r="E112" s="168" t="s">
        <v>57</v>
      </c>
      <c r="F112" s="169" t="s">
        <v>900</v>
      </c>
      <c r="G112" s="170" t="s">
        <v>577</v>
      </c>
      <c r="H112" s="168" t="s">
        <v>901</v>
      </c>
      <c r="I112" s="171">
        <v>12124200</v>
      </c>
      <c r="J112" s="168" t="s">
        <v>902</v>
      </c>
      <c r="K112" s="168" t="s">
        <v>76</v>
      </c>
      <c r="L112" s="172">
        <v>50248594</v>
      </c>
      <c r="M112" s="168">
        <v>0</v>
      </c>
      <c r="N112" s="168">
        <v>0</v>
      </c>
      <c r="O112" s="172">
        <v>50248594</v>
      </c>
      <c r="P112" s="168">
        <v>2023000110</v>
      </c>
      <c r="Q112" s="165" t="s">
        <v>903</v>
      </c>
      <c r="R112" s="173">
        <v>44949</v>
      </c>
      <c r="S112" s="168">
        <v>2023000176</v>
      </c>
      <c r="T112" s="244">
        <v>44964</v>
      </c>
      <c r="U112" s="223" t="s">
        <v>87</v>
      </c>
      <c r="V112" s="223" t="s">
        <v>87</v>
      </c>
      <c r="W112" s="168" t="s">
        <v>159</v>
      </c>
      <c r="X112" s="168" t="s">
        <v>300</v>
      </c>
      <c r="Y112" s="174">
        <v>44970</v>
      </c>
      <c r="Z112" s="185">
        <v>44965</v>
      </c>
      <c r="AA112" s="186"/>
      <c r="AB112" s="186"/>
      <c r="AC112" s="186"/>
      <c r="AD112" s="193"/>
      <c r="AE112" s="168"/>
      <c r="AF112" s="168"/>
      <c r="AG112" s="200">
        <v>45290</v>
      </c>
      <c r="AH112" s="201">
        <v>45296</v>
      </c>
      <c r="AI112" s="202">
        <v>49182715</v>
      </c>
      <c r="AJ112" s="202">
        <v>1065879</v>
      </c>
      <c r="AK112" s="210">
        <v>100</v>
      </c>
      <c r="AL112" s="210">
        <v>97.88</v>
      </c>
      <c r="AM112" s="199"/>
      <c r="AN112" s="410" t="s">
        <v>77</v>
      </c>
      <c r="AO112" s="168" t="s">
        <v>210</v>
      </c>
      <c r="AP112" s="34" t="s">
        <v>904</v>
      </c>
    </row>
    <row r="113" spans="1:42" s="177" customFormat="1" x14ac:dyDescent="0.25">
      <c r="A113" s="168" t="s">
        <v>54</v>
      </c>
      <c r="B113" s="165" t="s">
        <v>905</v>
      </c>
      <c r="C113" s="166" t="s">
        <v>906</v>
      </c>
      <c r="D113" s="167">
        <v>44963</v>
      </c>
      <c r="E113" s="168" t="s">
        <v>57</v>
      </c>
      <c r="F113" s="169" t="s">
        <v>907</v>
      </c>
      <c r="G113" s="170" t="s">
        <v>577</v>
      </c>
      <c r="H113" s="168" t="s">
        <v>908</v>
      </c>
      <c r="I113" s="171">
        <v>1075291810</v>
      </c>
      <c r="J113" s="168" t="s">
        <v>909</v>
      </c>
      <c r="K113" s="168" t="s">
        <v>76</v>
      </c>
      <c r="L113" s="172">
        <v>42518036</v>
      </c>
      <c r="M113" s="168">
        <v>0</v>
      </c>
      <c r="N113" s="168">
        <v>0</v>
      </c>
      <c r="O113" s="172">
        <v>42518036</v>
      </c>
      <c r="P113" s="168">
        <v>2023000152</v>
      </c>
      <c r="Q113" s="165" t="s">
        <v>831</v>
      </c>
      <c r="R113" s="173">
        <v>44952</v>
      </c>
      <c r="S113" s="168">
        <v>2023000171</v>
      </c>
      <c r="T113" s="244">
        <v>44963</v>
      </c>
      <c r="U113" s="223" t="s">
        <v>87</v>
      </c>
      <c r="V113" s="223" t="s">
        <v>87</v>
      </c>
      <c r="W113" s="168" t="s">
        <v>910</v>
      </c>
      <c r="X113" s="168" t="s">
        <v>911</v>
      </c>
      <c r="Y113" s="174">
        <v>44964</v>
      </c>
      <c r="Z113" s="185">
        <v>44965</v>
      </c>
      <c r="AA113" s="186"/>
      <c r="AB113" s="186"/>
      <c r="AC113" s="186"/>
      <c r="AD113" s="186"/>
      <c r="AE113" s="179"/>
      <c r="AF113" s="179"/>
      <c r="AG113" s="178">
        <v>45290</v>
      </c>
      <c r="AH113" s="232">
        <v>45294</v>
      </c>
      <c r="AI113" s="181">
        <v>41616138</v>
      </c>
      <c r="AJ113" s="182">
        <v>0</v>
      </c>
      <c r="AK113" s="212">
        <v>100</v>
      </c>
      <c r="AL113" s="212">
        <v>100</v>
      </c>
      <c r="AM113" s="208"/>
      <c r="AN113" s="413" t="s">
        <v>77</v>
      </c>
      <c r="AO113" s="168" t="s">
        <v>68</v>
      </c>
      <c r="AP113" s="34" t="s">
        <v>912</v>
      </c>
    </row>
    <row r="114" spans="1:42" s="177" customFormat="1" x14ac:dyDescent="0.25">
      <c r="A114" s="168" t="s">
        <v>54</v>
      </c>
      <c r="B114" s="165" t="s">
        <v>913</v>
      </c>
      <c r="C114" s="166" t="s">
        <v>914</v>
      </c>
      <c r="D114" s="167">
        <v>44963</v>
      </c>
      <c r="E114" s="168" t="s">
        <v>82</v>
      </c>
      <c r="F114" s="169" t="s">
        <v>915</v>
      </c>
      <c r="G114" s="170" t="s">
        <v>577</v>
      </c>
      <c r="H114" s="168" t="s">
        <v>916</v>
      </c>
      <c r="I114" s="171">
        <v>1080186348</v>
      </c>
      <c r="J114" s="168" t="s">
        <v>917</v>
      </c>
      <c r="K114" s="168" t="s">
        <v>76</v>
      </c>
      <c r="L114" s="172">
        <v>34617814</v>
      </c>
      <c r="M114" s="168">
        <v>0</v>
      </c>
      <c r="N114" s="168">
        <v>0</v>
      </c>
      <c r="O114" s="172">
        <v>34617814</v>
      </c>
      <c r="P114" s="168">
        <v>2023000136</v>
      </c>
      <c r="Q114" s="165" t="s">
        <v>918</v>
      </c>
      <c r="R114" s="173">
        <v>44950</v>
      </c>
      <c r="S114" s="168">
        <v>2023000173</v>
      </c>
      <c r="T114" s="244">
        <v>44963</v>
      </c>
      <c r="U114" s="223" t="s">
        <v>87</v>
      </c>
      <c r="V114" s="223" t="s">
        <v>87</v>
      </c>
      <c r="W114" s="168" t="s">
        <v>148</v>
      </c>
      <c r="X114" s="168" t="s">
        <v>208</v>
      </c>
      <c r="Y114" s="174">
        <v>44964</v>
      </c>
      <c r="Z114" s="185">
        <v>44967</v>
      </c>
      <c r="AA114" s="186"/>
      <c r="AB114" s="186"/>
      <c r="AC114" s="186"/>
      <c r="AD114" s="186"/>
      <c r="AE114" s="186"/>
      <c r="AF114" s="186"/>
      <c r="AG114" s="185">
        <v>45290</v>
      </c>
      <c r="AH114" s="224">
        <v>45306</v>
      </c>
      <c r="AI114" s="175">
        <v>33673692</v>
      </c>
      <c r="AJ114" s="175">
        <v>944122</v>
      </c>
      <c r="AK114" s="209">
        <v>100</v>
      </c>
      <c r="AL114" s="209">
        <v>97.27</v>
      </c>
      <c r="AM114" s="168"/>
      <c r="AN114" s="410" t="s">
        <v>77</v>
      </c>
      <c r="AO114" s="168" t="s">
        <v>210</v>
      </c>
      <c r="AP114" s="34" t="s">
        <v>919</v>
      </c>
    </row>
    <row r="115" spans="1:42" s="177" customFormat="1" x14ac:dyDescent="0.25">
      <c r="A115" s="168" t="s">
        <v>54</v>
      </c>
      <c r="B115" s="165" t="s">
        <v>920</v>
      </c>
      <c r="C115" s="166" t="s">
        <v>921</v>
      </c>
      <c r="D115" s="167">
        <v>44963</v>
      </c>
      <c r="E115" s="168" t="s">
        <v>57</v>
      </c>
      <c r="F115" s="169" t="s">
        <v>922</v>
      </c>
      <c r="G115" s="170" t="s">
        <v>577</v>
      </c>
      <c r="H115" s="168" t="s">
        <v>923</v>
      </c>
      <c r="I115" s="171">
        <v>12266683</v>
      </c>
      <c r="J115" s="168" t="s">
        <v>924</v>
      </c>
      <c r="K115" s="168" t="s">
        <v>76</v>
      </c>
      <c r="L115" s="172">
        <v>61161870</v>
      </c>
      <c r="M115" s="168">
        <v>0</v>
      </c>
      <c r="N115" s="168">
        <v>0</v>
      </c>
      <c r="O115" s="172">
        <v>61161870</v>
      </c>
      <c r="P115" s="168">
        <v>2023000150</v>
      </c>
      <c r="Q115" s="165" t="s">
        <v>925</v>
      </c>
      <c r="R115" s="173">
        <v>44952</v>
      </c>
      <c r="S115" s="168">
        <v>2023000174</v>
      </c>
      <c r="T115" s="244">
        <v>44963</v>
      </c>
      <c r="U115" s="223" t="s">
        <v>87</v>
      </c>
      <c r="V115" s="223" t="s">
        <v>87</v>
      </c>
      <c r="W115" s="168" t="s">
        <v>910</v>
      </c>
      <c r="X115" s="168" t="s">
        <v>926</v>
      </c>
      <c r="Y115" s="174">
        <v>45007</v>
      </c>
      <c r="Z115" s="185">
        <v>44965</v>
      </c>
      <c r="AA115" s="186"/>
      <c r="AB115" s="186"/>
      <c r="AC115" s="186"/>
      <c r="AD115" s="186"/>
      <c r="AE115" s="186"/>
      <c r="AF115" s="194"/>
      <c r="AG115" s="221">
        <v>45290</v>
      </c>
      <c r="AH115" s="190">
        <v>45296</v>
      </c>
      <c r="AI115" s="182">
        <v>59864497</v>
      </c>
      <c r="AJ115" s="207">
        <v>0</v>
      </c>
      <c r="AK115" s="212">
        <v>100</v>
      </c>
      <c r="AL115" s="212">
        <v>97.88</v>
      </c>
      <c r="AM115" s="168"/>
      <c r="AN115" s="410" t="s">
        <v>77</v>
      </c>
      <c r="AO115" s="168" t="s">
        <v>68</v>
      </c>
      <c r="AP115" s="34" t="s">
        <v>927</v>
      </c>
    </row>
    <row r="116" spans="1:42" s="177" customFormat="1" x14ac:dyDescent="0.25">
      <c r="A116" s="168" t="s">
        <v>54</v>
      </c>
      <c r="B116" s="165" t="s">
        <v>928</v>
      </c>
      <c r="C116" s="166" t="s">
        <v>929</v>
      </c>
      <c r="D116" s="167">
        <v>44966</v>
      </c>
      <c r="E116" s="168" t="s">
        <v>57</v>
      </c>
      <c r="F116" s="169" t="s">
        <v>930</v>
      </c>
      <c r="G116" s="170" t="s">
        <v>577</v>
      </c>
      <c r="H116" s="168" t="s">
        <v>931</v>
      </c>
      <c r="I116" s="171">
        <v>7695465</v>
      </c>
      <c r="J116" s="168" t="s">
        <v>932</v>
      </c>
      <c r="K116" s="168" t="s">
        <v>76</v>
      </c>
      <c r="L116" s="172">
        <v>52800000</v>
      </c>
      <c r="M116" s="168">
        <v>0</v>
      </c>
      <c r="N116" s="168">
        <v>0</v>
      </c>
      <c r="O116" s="172">
        <v>52800000</v>
      </c>
      <c r="P116" s="168">
        <v>2023000137</v>
      </c>
      <c r="Q116" s="165" t="s">
        <v>933</v>
      </c>
      <c r="R116" s="173">
        <v>44949</v>
      </c>
      <c r="S116" s="168">
        <v>2023000177</v>
      </c>
      <c r="T116" s="244">
        <v>44966</v>
      </c>
      <c r="U116" s="223" t="s">
        <v>87</v>
      </c>
      <c r="V116" s="223" t="s">
        <v>87</v>
      </c>
      <c r="W116" s="168" t="s">
        <v>148</v>
      </c>
      <c r="X116" s="168" t="s">
        <v>439</v>
      </c>
      <c r="Y116" s="174">
        <v>44967</v>
      </c>
      <c r="Z116" s="185">
        <v>44967</v>
      </c>
      <c r="AA116" s="186"/>
      <c r="AB116" s="186"/>
      <c r="AC116" s="186"/>
      <c r="AD116" s="186"/>
      <c r="AE116" s="193"/>
      <c r="AF116" s="168"/>
      <c r="AG116" s="167">
        <v>45290</v>
      </c>
      <c r="AH116" s="174">
        <v>45290</v>
      </c>
      <c r="AI116" s="175">
        <v>51360000</v>
      </c>
      <c r="AJ116" s="175">
        <v>0</v>
      </c>
      <c r="AK116" s="209">
        <v>100</v>
      </c>
      <c r="AL116" s="209">
        <v>97.27</v>
      </c>
      <c r="AM116" s="168"/>
      <c r="AN116" s="410" t="s">
        <v>77</v>
      </c>
      <c r="AO116" s="168" t="s">
        <v>68</v>
      </c>
      <c r="AP116" s="34" t="s">
        <v>934</v>
      </c>
    </row>
    <row r="117" spans="1:42" s="177" customFormat="1" x14ac:dyDescent="0.25">
      <c r="A117" s="168" t="s">
        <v>54</v>
      </c>
      <c r="B117" s="165" t="s">
        <v>935</v>
      </c>
      <c r="C117" s="166" t="s">
        <v>936</v>
      </c>
      <c r="D117" s="167">
        <v>44966</v>
      </c>
      <c r="E117" s="168" t="s">
        <v>57</v>
      </c>
      <c r="F117" s="169" t="s">
        <v>937</v>
      </c>
      <c r="G117" s="170" t="s">
        <v>938</v>
      </c>
      <c r="H117" s="168" t="s">
        <v>939</v>
      </c>
      <c r="I117" s="171">
        <v>1075267670</v>
      </c>
      <c r="J117" s="261" t="s">
        <v>940</v>
      </c>
      <c r="K117" s="168" t="s">
        <v>76</v>
      </c>
      <c r="L117" s="172">
        <v>56116666</v>
      </c>
      <c r="M117" s="168">
        <v>0</v>
      </c>
      <c r="N117" s="168">
        <v>0</v>
      </c>
      <c r="O117" s="172">
        <v>56116666</v>
      </c>
      <c r="P117" s="262">
        <v>2023000195</v>
      </c>
      <c r="Q117" s="263" t="s">
        <v>941</v>
      </c>
      <c r="R117" s="173">
        <v>44959</v>
      </c>
      <c r="S117" s="168">
        <v>2023000180</v>
      </c>
      <c r="T117" s="244">
        <v>44966</v>
      </c>
      <c r="U117" s="223" t="s">
        <v>87</v>
      </c>
      <c r="V117" s="223" t="s">
        <v>87</v>
      </c>
      <c r="W117" s="168" t="s">
        <v>137</v>
      </c>
      <c r="X117" s="168" t="s">
        <v>138</v>
      </c>
      <c r="Y117" s="174">
        <v>44967</v>
      </c>
      <c r="Z117" s="185">
        <v>44967</v>
      </c>
      <c r="AA117" s="186">
        <v>25</v>
      </c>
      <c r="AB117" s="186"/>
      <c r="AC117" s="186"/>
      <c r="AD117" s="186"/>
      <c r="AE117" s="186"/>
      <c r="AF117" s="198"/>
      <c r="AG117" s="200" t="s">
        <v>266</v>
      </c>
      <c r="AH117" s="201">
        <v>45300</v>
      </c>
      <c r="AI117" s="202">
        <v>55426000</v>
      </c>
      <c r="AJ117" s="202">
        <v>0</v>
      </c>
      <c r="AK117" s="210">
        <v>100</v>
      </c>
      <c r="AL117" s="210">
        <v>98.7</v>
      </c>
      <c r="AM117" s="199"/>
      <c r="AN117" s="410" t="s">
        <v>77</v>
      </c>
      <c r="AO117" s="168" t="s">
        <v>78</v>
      </c>
      <c r="AP117" s="34" t="s">
        <v>942</v>
      </c>
    </row>
    <row r="118" spans="1:42" s="177" customFormat="1" x14ac:dyDescent="0.25">
      <c r="A118" s="168" t="s">
        <v>54</v>
      </c>
      <c r="B118" s="165" t="s">
        <v>943</v>
      </c>
      <c r="C118" s="166" t="s">
        <v>944</v>
      </c>
      <c r="D118" s="167">
        <v>44966</v>
      </c>
      <c r="E118" s="168" t="s">
        <v>57</v>
      </c>
      <c r="F118" s="169" t="s">
        <v>945</v>
      </c>
      <c r="G118" s="170" t="s">
        <v>946</v>
      </c>
      <c r="H118" s="168" t="s">
        <v>947</v>
      </c>
      <c r="I118" s="171">
        <v>36297037</v>
      </c>
      <c r="J118" s="168" t="s">
        <v>948</v>
      </c>
      <c r="K118" s="168" t="s">
        <v>76</v>
      </c>
      <c r="L118" s="172">
        <v>40585398</v>
      </c>
      <c r="M118" s="168">
        <v>0</v>
      </c>
      <c r="N118" s="168">
        <v>0</v>
      </c>
      <c r="O118" s="172">
        <v>40585398</v>
      </c>
      <c r="P118" s="168">
        <v>2023000163</v>
      </c>
      <c r="Q118" s="165" t="s">
        <v>949</v>
      </c>
      <c r="R118" s="173">
        <v>44953</v>
      </c>
      <c r="S118" s="168">
        <v>2023000178</v>
      </c>
      <c r="T118" s="244">
        <v>44966</v>
      </c>
      <c r="U118" s="223" t="s">
        <v>87</v>
      </c>
      <c r="V118" s="223" t="s">
        <v>87</v>
      </c>
      <c r="W118" s="168" t="s">
        <v>910</v>
      </c>
      <c r="X118" s="168" t="s">
        <v>911</v>
      </c>
      <c r="Y118" s="174">
        <v>44967</v>
      </c>
      <c r="Z118" s="185">
        <v>44967</v>
      </c>
      <c r="AA118" s="186"/>
      <c r="AB118" s="186"/>
      <c r="AC118" s="186"/>
      <c r="AD118" s="186"/>
      <c r="AE118" s="186"/>
      <c r="AF118" s="186"/>
      <c r="AG118" s="178" t="s">
        <v>416</v>
      </c>
      <c r="AH118" s="232">
        <v>45289</v>
      </c>
      <c r="AI118" s="235">
        <v>40585398</v>
      </c>
      <c r="AJ118" s="236">
        <v>0</v>
      </c>
      <c r="AK118" s="210">
        <v>100</v>
      </c>
      <c r="AL118" s="210">
        <v>100</v>
      </c>
      <c r="AM118" s="199"/>
      <c r="AN118" s="414" t="s">
        <v>77</v>
      </c>
      <c r="AO118" s="168" t="s">
        <v>68</v>
      </c>
      <c r="AP118" s="34" t="s">
        <v>950</v>
      </c>
    </row>
    <row r="119" spans="1:42" s="177" customFormat="1" x14ac:dyDescent="0.25">
      <c r="A119" s="168" t="s">
        <v>951</v>
      </c>
      <c r="B119" s="165" t="s">
        <v>952</v>
      </c>
      <c r="C119" s="166" t="s">
        <v>953</v>
      </c>
      <c r="D119" s="167">
        <v>44966</v>
      </c>
      <c r="E119" s="168" t="s">
        <v>82</v>
      </c>
      <c r="F119" s="169" t="s">
        <v>954</v>
      </c>
      <c r="G119" s="170" t="s">
        <v>955</v>
      </c>
      <c r="H119" s="168" t="s">
        <v>956</v>
      </c>
      <c r="I119" s="171">
        <v>26423614</v>
      </c>
      <c r="J119" s="168" t="s">
        <v>957</v>
      </c>
      <c r="K119" s="168" t="s">
        <v>76</v>
      </c>
      <c r="L119" s="172">
        <v>22087640</v>
      </c>
      <c r="M119" s="168">
        <v>0</v>
      </c>
      <c r="N119" s="168">
        <v>0</v>
      </c>
      <c r="O119" s="172">
        <v>22087640</v>
      </c>
      <c r="P119" s="168">
        <v>2023000134</v>
      </c>
      <c r="Q119" s="165" t="s">
        <v>958</v>
      </c>
      <c r="R119" s="173">
        <v>44950</v>
      </c>
      <c r="S119" s="168">
        <v>2023000181</v>
      </c>
      <c r="T119" s="244">
        <v>44966</v>
      </c>
      <c r="U119" s="223" t="s">
        <v>87</v>
      </c>
      <c r="V119" s="223" t="s">
        <v>87</v>
      </c>
      <c r="W119" s="168" t="s">
        <v>148</v>
      </c>
      <c r="X119" s="168" t="s">
        <v>572</v>
      </c>
      <c r="Y119" s="174">
        <v>44971</v>
      </c>
      <c r="Z119" s="185">
        <v>44972</v>
      </c>
      <c r="AA119" s="186"/>
      <c r="AB119" s="186"/>
      <c r="AC119" s="186"/>
      <c r="AD119" s="194"/>
      <c r="AE119" s="194"/>
      <c r="AF119" s="194"/>
      <c r="AG119" s="221" t="s">
        <v>959</v>
      </c>
      <c r="AH119" s="190">
        <v>45279</v>
      </c>
      <c r="AI119" s="191">
        <v>22087640</v>
      </c>
      <c r="AJ119" s="242">
        <f t="shared" ref="AJ119" si="4">L119-AI119</f>
        <v>0</v>
      </c>
      <c r="AK119" s="212">
        <v>100</v>
      </c>
      <c r="AL119" s="212">
        <v>100</v>
      </c>
      <c r="AM119" s="197"/>
      <c r="AN119" s="413" t="s">
        <v>77</v>
      </c>
      <c r="AO119" s="168" t="s">
        <v>68</v>
      </c>
      <c r="AP119" s="34" t="s">
        <v>960</v>
      </c>
    </row>
    <row r="120" spans="1:42" s="177" customFormat="1" x14ac:dyDescent="0.25">
      <c r="A120" s="168" t="s">
        <v>54</v>
      </c>
      <c r="B120" s="165" t="s">
        <v>961</v>
      </c>
      <c r="C120" s="166" t="s">
        <v>962</v>
      </c>
      <c r="D120" s="167">
        <v>44970</v>
      </c>
      <c r="E120" s="168" t="s">
        <v>57</v>
      </c>
      <c r="F120" s="169" t="s">
        <v>963</v>
      </c>
      <c r="G120" s="170" t="s">
        <v>964</v>
      </c>
      <c r="H120" s="168" t="s">
        <v>965</v>
      </c>
      <c r="I120" s="171">
        <v>36311938</v>
      </c>
      <c r="J120" s="168" t="s">
        <v>966</v>
      </c>
      <c r="K120" s="168" t="s">
        <v>76</v>
      </c>
      <c r="L120" s="172">
        <v>50670265</v>
      </c>
      <c r="M120" s="168">
        <v>0</v>
      </c>
      <c r="N120" s="168">
        <v>0</v>
      </c>
      <c r="O120" s="172">
        <v>50670265</v>
      </c>
      <c r="P120" s="168">
        <v>2023000198</v>
      </c>
      <c r="Q120" s="165" t="s">
        <v>967</v>
      </c>
      <c r="R120" s="173">
        <v>44960</v>
      </c>
      <c r="S120" s="168">
        <v>2023000197</v>
      </c>
      <c r="T120" s="244">
        <v>44970</v>
      </c>
      <c r="U120" s="223" t="s">
        <v>87</v>
      </c>
      <c r="V120" s="223" t="s">
        <v>87</v>
      </c>
      <c r="W120" s="168" t="s">
        <v>180</v>
      </c>
      <c r="X120" s="168" t="s">
        <v>171</v>
      </c>
      <c r="Y120" s="174">
        <v>44971</v>
      </c>
      <c r="Z120" s="185">
        <v>44971</v>
      </c>
      <c r="AA120" s="186"/>
      <c r="AB120" s="186"/>
      <c r="AC120" s="193"/>
      <c r="AD120" s="168"/>
      <c r="AE120" s="168"/>
      <c r="AF120" s="168"/>
      <c r="AG120" s="167" t="s">
        <v>968</v>
      </c>
      <c r="AH120" s="173">
        <v>45322</v>
      </c>
      <c r="AI120" s="175">
        <v>50670265</v>
      </c>
      <c r="AJ120" s="175">
        <v>0</v>
      </c>
      <c r="AK120" s="209">
        <v>100</v>
      </c>
      <c r="AL120" s="209">
        <v>100</v>
      </c>
      <c r="AM120" s="168"/>
      <c r="AN120" s="410" t="s">
        <v>77</v>
      </c>
      <c r="AO120" s="168" t="s">
        <v>68</v>
      </c>
      <c r="AP120" s="34" t="s">
        <v>969</v>
      </c>
    </row>
    <row r="121" spans="1:42" s="177" customFormat="1" x14ac:dyDescent="0.25">
      <c r="A121" s="168" t="s">
        <v>54</v>
      </c>
      <c r="B121" s="165" t="s">
        <v>970</v>
      </c>
      <c r="C121" s="166" t="s">
        <v>971</v>
      </c>
      <c r="D121" s="167">
        <v>44970</v>
      </c>
      <c r="E121" s="168" t="s">
        <v>57</v>
      </c>
      <c r="F121" s="169" t="s">
        <v>972</v>
      </c>
      <c r="G121" s="170" t="s">
        <v>973</v>
      </c>
      <c r="H121" s="168" t="s">
        <v>974</v>
      </c>
      <c r="I121" s="171">
        <v>1081183732</v>
      </c>
      <c r="J121" s="168" t="s">
        <v>975</v>
      </c>
      <c r="K121" s="168" t="s">
        <v>76</v>
      </c>
      <c r="L121" s="172">
        <v>42559760</v>
      </c>
      <c r="M121" s="168">
        <v>0</v>
      </c>
      <c r="N121" s="168">
        <v>0</v>
      </c>
      <c r="O121" s="172">
        <v>42559760</v>
      </c>
      <c r="P121" s="168">
        <v>2023000185</v>
      </c>
      <c r="Q121" s="165" t="s">
        <v>976</v>
      </c>
      <c r="R121" s="173">
        <v>44959</v>
      </c>
      <c r="S121" s="168">
        <v>2023000187</v>
      </c>
      <c r="T121" s="244">
        <v>44970</v>
      </c>
      <c r="U121" s="223" t="s">
        <v>87</v>
      </c>
      <c r="V121" s="223" t="s">
        <v>87</v>
      </c>
      <c r="W121" s="168" t="s">
        <v>148</v>
      </c>
      <c r="X121" s="168" t="s">
        <v>439</v>
      </c>
      <c r="Y121" s="174">
        <v>44971</v>
      </c>
      <c r="Z121" s="185">
        <v>44971</v>
      </c>
      <c r="AA121" s="186"/>
      <c r="AB121" s="186"/>
      <c r="AC121" s="194"/>
      <c r="AD121" s="204"/>
      <c r="AE121" s="246"/>
      <c r="AF121" s="199"/>
      <c r="AG121" s="200" t="s">
        <v>977</v>
      </c>
      <c r="AH121" s="231">
        <v>45278</v>
      </c>
      <c r="AI121" s="202">
        <v>42559760</v>
      </c>
      <c r="AJ121" s="202">
        <v>0</v>
      </c>
      <c r="AK121" s="210">
        <v>100</v>
      </c>
      <c r="AL121" s="210">
        <v>100</v>
      </c>
      <c r="AM121" s="199"/>
      <c r="AN121" s="410" t="s">
        <v>77</v>
      </c>
      <c r="AO121" s="168" t="s">
        <v>68</v>
      </c>
      <c r="AP121" s="34" t="s">
        <v>978</v>
      </c>
    </row>
    <row r="122" spans="1:42" s="177" customFormat="1" x14ac:dyDescent="0.25">
      <c r="A122" s="169" t="s">
        <v>54</v>
      </c>
      <c r="B122" s="165" t="s">
        <v>979</v>
      </c>
      <c r="C122" s="249" t="s">
        <v>980</v>
      </c>
      <c r="D122" s="250">
        <v>44970</v>
      </c>
      <c r="E122" s="169" t="s">
        <v>82</v>
      </c>
      <c r="F122" s="169" t="s">
        <v>981</v>
      </c>
      <c r="G122" s="251" t="s">
        <v>982</v>
      </c>
      <c r="H122" s="169" t="s">
        <v>983</v>
      </c>
      <c r="I122" s="188">
        <v>1003813500</v>
      </c>
      <c r="J122" s="169" t="s">
        <v>984</v>
      </c>
      <c r="K122" s="169" t="s">
        <v>76</v>
      </c>
      <c r="L122" s="169">
        <v>8960000</v>
      </c>
      <c r="M122" s="169">
        <v>0</v>
      </c>
      <c r="N122" s="169">
        <v>0</v>
      </c>
      <c r="O122" s="169">
        <v>8960000</v>
      </c>
      <c r="P122" s="169">
        <v>2023000199</v>
      </c>
      <c r="Q122" s="165" t="s">
        <v>985</v>
      </c>
      <c r="R122" s="252">
        <v>44960</v>
      </c>
      <c r="S122" s="169">
        <v>2023000185</v>
      </c>
      <c r="T122" s="253">
        <v>44968</v>
      </c>
      <c r="U122" s="165" t="s">
        <v>87</v>
      </c>
      <c r="V122" s="165" t="s">
        <v>87</v>
      </c>
      <c r="W122" s="169" t="s">
        <v>180</v>
      </c>
      <c r="X122" s="169" t="s">
        <v>339</v>
      </c>
      <c r="Y122" s="254">
        <v>44971</v>
      </c>
      <c r="Z122" s="255">
        <v>44970</v>
      </c>
      <c r="AA122" s="256"/>
      <c r="AB122" s="257"/>
      <c r="AC122" s="169"/>
      <c r="AD122" s="169"/>
      <c r="AE122" s="169"/>
      <c r="AF122" s="264"/>
      <c r="AG122" s="200">
        <v>45089</v>
      </c>
      <c r="AH122" s="231">
        <v>45098</v>
      </c>
      <c r="AI122" s="265">
        <f>2240000*4</f>
        <v>8960000</v>
      </c>
      <c r="AJ122" s="265">
        <f t="shared" ref="AJ122" si="5">L122-AI122</f>
        <v>0</v>
      </c>
      <c r="AK122" s="266">
        <f>AI122*100/O122</f>
        <v>100</v>
      </c>
      <c r="AL122" s="266">
        <v>75</v>
      </c>
      <c r="AM122" s="199"/>
      <c r="AN122" s="414" t="s">
        <v>77</v>
      </c>
      <c r="AO122" s="267" t="s">
        <v>78</v>
      </c>
      <c r="AP122" s="214" t="s">
        <v>986</v>
      </c>
    </row>
    <row r="123" spans="1:42" s="177" customFormat="1" x14ac:dyDescent="0.25">
      <c r="A123" s="168" t="s">
        <v>54</v>
      </c>
      <c r="B123" s="165" t="s">
        <v>987</v>
      </c>
      <c r="C123" s="166" t="s">
        <v>988</v>
      </c>
      <c r="D123" s="167">
        <v>44970</v>
      </c>
      <c r="E123" s="168" t="s">
        <v>57</v>
      </c>
      <c r="F123" s="169" t="s">
        <v>989</v>
      </c>
      <c r="G123" s="170" t="s">
        <v>964</v>
      </c>
      <c r="H123" s="168" t="s">
        <v>990</v>
      </c>
      <c r="I123" s="171">
        <v>1083885492</v>
      </c>
      <c r="J123" s="168" t="s">
        <v>991</v>
      </c>
      <c r="K123" s="168" t="s">
        <v>76</v>
      </c>
      <c r="L123" s="172">
        <v>40585398</v>
      </c>
      <c r="M123" s="168">
        <v>0</v>
      </c>
      <c r="N123" s="168">
        <v>0</v>
      </c>
      <c r="O123" s="172">
        <v>40585398</v>
      </c>
      <c r="P123" s="168">
        <v>2023000210</v>
      </c>
      <c r="Q123" s="165" t="s">
        <v>992</v>
      </c>
      <c r="R123" s="173">
        <v>44963</v>
      </c>
      <c r="S123" s="168">
        <v>2023000223</v>
      </c>
      <c r="T123" s="244">
        <v>44972</v>
      </c>
      <c r="U123" s="223" t="s">
        <v>87</v>
      </c>
      <c r="V123" s="223" t="s">
        <v>87</v>
      </c>
      <c r="W123" s="168" t="s">
        <v>910</v>
      </c>
      <c r="X123" s="168" t="s">
        <v>911</v>
      </c>
      <c r="Y123" s="174">
        <v>44970</v>
      </c>
      <c r="Z123" s="185">
        <v>44971</v>
      </c>
      <c r="AA123" s="186"/>
      <c r="AB123" s="186"/>
      <c r="AC123" s="179"/>
      <c r="AD123" s="179"/>
      <c r="AE123" s="179"/>
      <c r="AF123" s="179"/>
      <c r="AG123" s="178" t="s">
        <v>968</v>
      </c>
      <c r="AH123" s="232">
        <v>45289</v>
      </c>
      <c r="AI123" s="235">
        <v>40585398</v>
      </c>
      <c r="AJ123" s="236">
        <v>0</v>
      </c>
      <c r="AK123" s="210">
        <v>100</v>
      </c>
      <c r="AL123" s="210">
        <v>100</v>
      </c>
      <c r="AM123" s="199"/>
      <c r="AN123" s="414" t="s">
        <v>77</v>
      </c>
      <c r="AO123" s="169" t="s">
        <v>68</v>
      </c>
      <c r="AP123" s="34" t="s">
        <v>993</v>
      </c>
    </row>
    <row r="124" spans="1:42" s="177" customFormat="1" x14ac:dyDescent="0.25">
      <c r="A124" s="168" t="s">
        <v>54</v>
      </c>
      <c r="B124" s="165" t="s">
        <v>994</v>
      </c>
      <c r="C124" s="166" t="s">
        <v>995</v>
      </c>
      <c r="D124" s="167">
        <v>44970</v>
      </c>
      <c r="E124" s="168" t="s">
        <v>57</v>
      </c>
      <c r="F124" s="169" t="s">
        <v>996</v>
      </c>
      <c r="G124" s="170" t="s">
        <v>973</v>
      </c>
      <c r="H124" s="168" t="s">
        <v>997</v>
      </c>
      <c r="I124" s="171">
        <v>1083899643</v>
      </c>
      <c r="J124" s="168" t="s">
        <v>998</v>
      </c>
      <c r="K124" s="168" t="s">
        <v>76</v>
      </c>
      <c r="L124" s="172">
        <v>40585398</v>
      </c>
      <c r="M124" s="168">
        <v>0</v>
      </c>
      <c r="N124" s="168">
        <v>0</v>
      </c>
      <c r="O124" s="172">
        <v>40585398</v>
      </c>
      <c r="P124" s="168">
        <v>2023000190</v>
      </c>
      <c r="Q124" s="165" t="s">
        <v>804</v>
      </c>
      <c r="R124" s="173">
        <v>44959</v>
      </c>
      <c r="S124" s="168">
        <v>2023000195</v>
      </c>
      <c r="T124" s="244">
        <v>44970</v>
      </c>
      <c r="U124" s="223" t="s">
        <v>87</v>
      </c>
      <c r="V124" s="223" t="s">
        <v>87</v>
      </c>
      <c r="W124" s="168" t="s">
        <v>910</v>
      </c>
      <c r="X124" s="168" t="s">
        <v>911</v>
      </c>
      <c r="Y124" s="174">
        <v>44971</v>
      </c>
      <c r="Z124" s="185">
        <v>44971</v>
      </c>
      <c r="AA124" s="186"/>
      <c r="AB124" s="186"/>
      <c r="AC124" s="186"/>
      <c r="AD124" s="186"/>
      <c r="AE124" s="186"/>
      <c r="AF124" s="186"/>
      <c r="AG124" s="185" t="s">
        <v>968</v>
      </c>
      <c r="AH124" s="234">
        <v>45289</v>
      </c>
      <c r="AI124" s="191">
        <v>40585398</v>
      </c>
      <c r="AJ124" s="192">
        <v>0</v>
      </c>
      <c r="AK124" s="218">
        <v>100</v>
      </c>
      <c r="AL124" s="218">
        <v>100</v>
      </c>
      <c r="AM124" s="184"/>
      <c r="AN124" s="411" t="s">
        <v>77</v>
      </c>
      <c r="AO124" s="169" t="s">
        <v>68</v>
      </c>
      <c r="AP124" s="34" t="s">
        <v>999</v>
      </c>
    </row>
    <row r="125" spans="1:42" s="177" customFormat="1" x14ac:dyDescent="0.25">
      <c r="A125" s="168" t="s">
        <v>54</v>
      </c>
      <c r="B125" s="165" t="s">
        <v>1000</v>
      </c>
      <c r="C125" s="166" t="s">
        <v>1001</v>
      </c>
      <c r="D125" s="167">
        <v>44970</v>
      </c>
      <c r="E125" s="168" t="s">
        <v>57</v>
      </c>
      <c r="F125" s="169" t="s">
        <v>1002</v>
      </c>
      <c r="G125" s="170" t="s">
        <v>577</v>
      </c>
      <c r="H125" s="168" t="s">
        <v>1003</v>
      </c>
      <c r="I125" s="171">
        <v>1018479096</v>
      </c>
      <c r="J125" s="168" t="s">
        <v>1004</v>
      </c>
      <c r="K125" s="168" t="s">
        <v>76</v>
      </c>
      <c r="L125" s="172">
        <v>42518036</v>
      </c>
      <c r="M125" s="168">
        <v>0</v>
      </c>
      <c r="N125" s="168">
        <v>0</v>
      </c>
      <c r="O125" s="172">
        <v>42518036</v>
      </c>
      <c r="P125" s="168">
        <v>2023000182</v>
      </c>
      <c r="Q125" s="165" t="s">
        <v>1005</v>
      </c>
      <c r="R125" s="173">
        <v>44958</v>
      </c>
      <c r="S125" s="168">
        <v>2023000199</v>
      </c>
      <c r="T125" s="244">
        <v>44970</v>
      </c>
      <c r="U125" s="223" t="s">
        <v>87</v>
      </c>
      <c r="V125" s="223" t="s">
        <v>87</v>
      </c>
      <c r="W125" s="168" t="s">
        <v>282</v>
      </c>
      <c r="X125" s="168" t="s">
        <v>283</v>
      </c>
      <c r="Y125" s="174">
        <v>44971</v>
      </c>
      <c r="Z125" s="185">
        <v>44971</v>
      </c>
      <c r="AA125" s="186"/>
      <c r="AB125" s="186"/>
      <c r="AC125" s="186"/>
      <c r="AD125" s="186"/>
      <c r="AE125" s="186"/>
      <c r="AF125" s="186"/>
      <c r="AG125" s="185" t="s">
        <v>266</v>
      </c>
      <c r="AH125" s="224">
        <v>45307</v>
      </c>
      <c r="AI125" s="175">
        <v>40843083</v>
      </c>
      <c r="AJ125" s="175">
        <v>0</v>
      </c>
      <c r="AK125" s="209">
        <v>100</v>
      </c>
      <c r="AL125" s="209">
        <v>45.45</v>
      </c>
      <c r="AM125" s="168"/>
      <c r="AN125" s="410" t="s">
        <v>77</v>
      </c>
      <c r="AO125" s="169" t="s">
        <v>210</v>
      </c>
      <c r="AP125" s="34" t="s">
        <v>1006</v>
      </c>
    </row>
    <row r="126" spans="1:42" s="177" customFormat="1" x14ac:dyDescent="0.25">
      <c r="A126" s="168" t="s">
        <v>54</v>
      </c>
      <c r="B126" s="165" t="s">
        <v>1007</v>
      </c>
      <c r="C126" s="166" t="s">
        <v>1008</v>
      </c>
      <c r="D126" s="167">
        <v>44970</v>
      </c>
      <c r="E126" s="168" t="s">
        <v>57</v>
      </c>
      <c r="F126" s="169" t="s">
        <v>1009</v>
      </c>
      <c r="G126" s="170" t="s">
        <v>1010</v>
      </c>
      <c r="H126" s="168" t="s">
        <v>1011</v>
      </c>
      <c r="I126" s="171">
        <v>36292575</v>
      </c>
      <c r="J126" s="168" t="s">
        <v>1012</v>
      </c>
      <c r="K126" s="168" t="s">
        <v>76</v>
      </c>
      <c r="L126" s="172">
        <v>40585398</v>
      </c>
      <c r="M126" s="168">
        <v>0</v>
      </c>
      <c r="N126" s="168">
        <v>0</v>
      </c>
      <c r="O126" s="172">
        <v>40585398</v>
      </c>
      <c r="P126" s="168">
        <v>2023000188</v>
      </c>
      <c r="Q126" s="165" t="s">
        <v>1013</v>
      </c>
      <c r="R126" s="173">
        <v>44959</v>
      </c>
      <c r="S126" s="168">
        <v>2023000200</v>
      </c>
      <c r="T126" s="244">
        <v>44970</v>
      </c>
      <c r="U126" s="223" t="s">
        <v>87</v>
      </c>
      <c r="V126" s="223" t="s">
        <v>87</v>
      </c>
      <c r="W126" s="168" t="s">
        <v>910</v>
      </c>
      <c r="X126" s="168" t="s">
        <v>1014</v>
      </c>
      <c r="Y126" s="174">
        <v>44971</v>
      </c>
      <c r="Z126" s="185">
        <v>44971</v>
      </c>
      <c r="AA126" s="186"/>
      <c r="AB126" s="186"/>
      <c r="AC126" s="186"/>
      <c r="AD126" s="186"/>
      <c r="AE126" s="186"/>
      <c r="AF126" s="186"/>
      <c r="AG126" s="185" t="s">
        <v>968</v>
      </c>
      <c r="AH126" s="234">
        <v>45289</v>
      </c>
      <c r="AI126" s="235">
        <v>40585398</v>
      </c>
      <c r="AJ126" s="235">
        <v>0</v>
      </c>
      <c r="AK126" s="210">
        <v>100</v>
      </c>
      <c r="AL126" s="210">
        <v>100</v>
      </c>
      <c r="AM126" s="168"/>
      <c r="AN126" s="410" t="s">
        <v>77</v>
      </c>
      <c r="AO126" s="169" t="s">
        <v>210</v>
      </c>
      <c r="AP126" s="34" t="s">
        <v>1015</v>
      </c>
    </row>
    <row r="127" spans="1:42" s="177" customFormat="1" x14ac:dyDescent="0.25">
      <c r="A127" s="168" t="s">
        <v>54</v>
      </c>
      <c r="B127" s="165" t="s">
        <v>1016</v>
      </c>
      <c r="C127" s="166" t="s">
        <v>1017</v>
      </c>
      <c r="D127" s="167">
        <v>44972</v>
      </c>
      <c r="E127" s="168" t="s">
        <v>57</v>
      </c>
      <c r="F127" s="169" t="s">
        <v>1018</v>
      </c>
      <c r="G127" s="170" t="s">
        <v>1019</v>
      </c>
      <c r="H127" s="168" t="s">
        <v>1020</v>
      </c>
      <c r="I127" s="171">
        <v>36283120</v>
      </c>
      <c r="J127" s="168" t="s">
        <v>1021</v>
      </c>
      <c r="K127" s="168" t="s">
        <v>76</v>
      </c>
      <c r="L127" s="172">
        <v>40585398</v>
      </c>
      <c r="M127" s="168">
        <v>0</v>
      </c>
      <c r="N127" s="168">
        <v>0</v>
      </c>
      <c r="O127" s="172">
        <v>40585398</v>
      </c>
      <c r="P127" s="168">
        <v>2023000189</v>
      </c>
      <c r="Q127" s="165" t="s">
        <v>1013</v>
      </c>
      <c r="R127" s="173">
        <v>44959</v>
      </c>
      <c r="S127" s="168">
        <v>2023000231</v>
      </c>
      <c r="T127" s="244">
        <v>44974</v>
      </c>
      <c r="U127" s="223" t="s">
        <v>87</v>
      </c>
      <c r="V127" s="223" t="s">
        <v>87</v>
      </c>
      <c r="W127" s="168" t="s">
        <v>910</v>
      </c>
      <c r="X127" s="168" t="s">
        <v>1014</v>
      </c>
      <c r="Y127" s="174">
        <v>44978</v>
      </c>
      <c r="Z127" s="185">
        <v>44973</v>
      </c>
      <c r="AA127" s="186"/>
      <c r="AB127" s="186"/>
      <c r="AC127" s="186"/>
      <c r="AD127" s="186"/>
      <c r="AE127" s="186"/>
      <c r="AF127" s="186"/>
      <c r="AG127" s="221">
        <v>45270</v>
      </c>
      <c r="AH127" s="190">
        <v>45288</v>
      </c>
      <c r="AI127" s="191">
        <v>38008547</v>
      </c>
      <c r="AJ127" s="191">
        <v>0</v>
      </c>
      <c r="AK127" s="212">
        <v>100</v>
      </c>
      <c r="AL127" s="212">
        <v>100</v>
      </c>
      <c r="AM127" s="168"/>
      <c r="AN127" s="410" t="s">
        <v>77</v>
      </c>
      <c r="AO127" s="169" t="s">
        <v>210</v>
      </c>
      <c r="AP127" s="34" t="s">
        <v>1022</v>
      </c>
    </row>
    <row r="128" spans="1:42" s="177" customFormat="1" x14ac:dyDescent="0.25">
      <c r="A128" s="168" t="s">
        <v>54</v>
      </c>
      <c r="B128" s="165" t="s">
        <v>1023</v>
      </c>
      <c r="C128" s="166" t="s">
        <v>1024</v>
      </c>
      <c r="D128" s="167">
        <v>44970</v>
      </c>
      <c r="E128" s="168" t="s">
        <v>57</v>
      </c>
      <c r="F128" s="169" t="s">
        <v>1025</v>
      </c>
      <c r="G128" s="170" t="s">
        <v>1026</v>
      </c>
      <c r="H128" s="168" t="s">
        <v>1027</v>
      </c>
      <c r="I128" s="171">
        <v>1080185574</v>
      </c>
      <c r="J128" s="168" t="s">
        <v>1028</v>
      </c>
      <c r="K128" s="168" t="s">
        <v>76</v>
      </c>
      <c r="L128" s="172">
        <v>40585398</v>
      </c>
      <c r="M128" s="168">
        <v>0</v>
      </c>
      <c r="N128" s="168">
        <v>0</v>
      </c>
      <c r="O128" s="172">
        <v>40585398</v>
      </c>
      <c r="P128" s="168">
        <v>2023000192</v>
      </c>
      <c r="Q128" s="165" t="s">
        <v>1029</v>
      </c>
      <c r="R128" s="173">
        <v>44959</v>
      </c>
      <c r="S128" s="168">
        <v>2023000198</v>
      </c>
      <c r="T128" s="244">
        <v>44970</v>
      </c>
      <c r="U128" s="223" t="s">
        <v>87</v>
      </c>
      <c r="V128" s="223" t="s">
        <v>87</v>
      </c>
      <c r="W128" s="168" t="s">
        <v>775</v>
      </c>
      <c r="X128" s="168" t="s">
        <v>832</v>
      </c>
      <c r="Y128" s="174">
        <v>44971</v>
      </c>
      <c r="Z128" s="167">
        <v>44971</v>
      </c>
      <c r="AA128" s="168"/>
      <c r="AB128" s="168"/>
      <c r="AC128" s="168"/>
      <c r="AD128" s="184"/>
      <c r="AE128" s="184"/>
      <c r="AF128" s="184"/>
      <c r="AG128" s="167" t="s">
        <v>968</v>
      </c>
      <c r="AH128" s="174">
        <v>45289</v>
      </c>
      <c r="AI128" s="175">
        <v>40585398</v>
      </c>
      <c r="AJ128" s="175">
        <f t="shared" ref="AJ128" si="6">L128-AI128</f>
        <v>0</v>
      </c>
      <c r="AK128" s="209">
        <v>100</v>
      </c>
      <c r="AL128" s="209">
        <v>100</v>
      </c>
      <c r="AM128" s="168"/>
      <c r="AN128" s="410" t="s">
        <v>77</v>
      </c>
      <c r="AO128" s="168" t="s">
        <v>68</v>
      </c>
      <c r="AP128" s="34" t="s">
        <v>1030</v>
      </c>
    </row>
    <row r="129" spans="1:42" s="177" customFormat="1" x14ac:dyDescent="0.25">
      <c r="A129" s="168" t="s">
        <v>54</v>
      </c>
      <c r="B129" s="165" t="s">
        <v>1031</v>
      </c>
      <c r="C129" s="166" t="s">
        <v>1032</v>
      </c>
      <c r="D129" s="167">
        <v>44970</v>
      </c>
      <c r="E129" s="168" t="s">
        <v>57</v>
      </c>
      <c r="F129" s="169" t="s">
        <v>1033</v>
      </c>
      <c r="G129" s="170" t="s">
        <v>1010</v>
      </c>
      <c r="H129" s="168" t="s">
        <v>1034</v>
      </c>
      <c r="I129" s="171">
        <v>1081408013</v>
      </c>
      <c r="J129" s="168" t="s">
        <v>1035</v>
      </c>
      <c r="K129" s="168" t="s">
        <v>76</v>
      </c>
      <c r="L129" s="172">
        <v>40585398</v>
      </c>
      <c r="M129" s="168">
        <v>0</v>
      </c>
      <c r="N129" s="168">
        <v>0</v>
      </c>
      <c r="O129" s="172">
        <v>40585398</v>
      </c>
      <c r="P129" s="168">
        <v>2023000193</v>
      </c>
      <c r="Q129" s="165" t="s">
        <v>1029</v>
      </c>
      <c r="R129" s="173">
        <v>44959</v>
      </c>
      <c r="S129" s="168">
        <v>2023000201</v>
      </c>
      <c r="T129" s="244">
        <v>44970</v>
      </c>
      <c r="U129" s="223" t="s">
        <v>87</v>
      </c>
      <c r="V129" s="223" t="s">
        <v>87</v>
      </c>
      <c r="W129" s="168" t="s">
        <v>757</v>
      </c>
      <c r="X129" s="168" t="s">
        <v>758</v>
      </c>
      <c r="Y129" s="174">
        <v>44971</v>
      </c>
      <c r="Z129" s="185">
        <v>44971</v>
      </c>
      <c r="AA129" s="186"/>
      <c r="AB129" s="186"/>
      <c r="AC129" s="193"/>
      <c r="AD129" s="168"/>
      <c r="AE129" s="168"/>
      <c r="AF129" s="184"/>
      <c r="AG129" s="247" t="s">
        <v>968</v>
      </c>
      <c r="AH129" s="206">
        <v>45307</v>
      </c>
      <c r="AI129" s="207">
        <v>40585398</v>
      </c>
      <c r="AJ129" s="207">
        <v>0</v>
      </c>
      <c r="AK129" s="212">
        <v>100</v>
      </c>
      <c r="AL129" s="212">
        <v>90.48</v>
      </c>
      <c r="AM129" s="208"/>
      <c r="AN129" s="410" t="s">
        <v>77</v>
      </c>
      <c r="AO129" s="169" t="s">
        <v>68</v>
      </c>
      <c r="AP129" s="34" t="s">
        <v>1036</v>
      </c>
    </row>
    <row r="130" spans="1:42" s="177" customFormat="1" x14ac:dyDescent="0.25">
      <c r="A130" s="168" t="s">
        <v>54</v>
      </c>
      <c r="B130" s="165" t="s">
        <v>1037</v>
      </c>
      <c r="C130" s="166" t="s">
        <v>1038</v>
      </c>
      <c r="D130" s="167">
        <v>44972</v>
      </c>
      <c r="E130" s="168" t="s">
        <v>57</v>
      </c>
      <c r="F130" s="169" t="s">
        <v>1039</v>
      </c>
      <c r="G130" s="170" t="s">
        <v>1026</v>
      </c>
      <c r="H130" s="168" t="s">
        <v>1040</v>
      </c>
      <c r="I130" s="171">
        <v>1075298936</v>
      </c>
      <c r="J130" s="168" t="s">
        <v>1041</v>
      </c>
      <c r="K130" s="168" t="s">
        <v>76</v>
      </c>
      <c r="L130" s="172">
        <v>40585398</v>
      </c>
      <c r="M130" s="168">
        <v>0</v>
      </c>
      <c r="N130" s="168">
        <v>0</v>
      </c>
      <c r="O130" s="172">
        <v>40585398</v>
      </c>
      <c r="P130" s="168">
        <v>2023000191</v>
      </c>
      <c r="Q130" s="165" t="s">
        <v>1042</v>
      </c>
      <c r="R130" s="173">
        <v>44959</v>
      </c>
      <c r="S130" s="168">
        <v>2023000218</v>
      </c>
      <c r="T130" s="244">
        <v>44972</v>
      </c>
      <c r="U130" s="223" t="s">
        <v>87</v>
      </c>
      <c r="V130" s="223" t="s">
        <v>87</v>
      </c>
      <c r="W130" s="168" t="s">
        <v>282</v>
      </c>
      <c r="X130" s="168" t="s">
        <v>644</v>
      </c>
      <c r="Y130" s="174">
        <v>44974</v>
      </c>
      <c r="Z130" s="185">
        <v>44973</v>
      </c>
      <c r="AA130" s="186"/>
      <c r="AB130" s="186"/>
      <c r="AC130" s="186"/>
      <c r="AD130" s="179"/>
      <c r="AE130" s="198"/>
      <c r="AF130" s="168"/>
      <c r="AG130" s="167" t="s">
        <v>266</v>
      </c>
      <c r="AH130" s="173">
        <v>45295</v>
      </c>
      <c r="AI130" s="175">
        <v>40585398</v>
      </c>
      <c r="AJ130" s="175">
        <v>0</v>
      </c>
      <c r="AK130" s="209">
        <v>100</v>
      </c>
      <c r="AL130" s="209">
        <v>100</v>
      </c>
      <c r="AM130" s="168"/>
      <c r="AN130" s="410" t="s">
        <v>77</v>
      </c>
      <c r="AO130" s="169" t="s">
        <v>68</v>
      </c>
      <c r="AP130" s="34" t="s">
        <v>1043</v>
      </c>
    </row>
    <row r="131" spans="1:42" s="177" customFormat="1" x14ac:dyDescent="0.25">
      <c r="A131" s="168" t="s">
        <v>54</v>
      </c>
      <c r="B131" s="165" t="s">
        <v>1044</v>
      </c>
      <c r="C131" s="166" t="s">
        <v>1045</v>
      </c>
      <c r="D131" s="167">
        <v>44970</v>
      </c>
      <c r="E131" s="168" t="s">
        <v>57</v>
      </c>
      <c r="F131" s="169" t="s">
        <v>1046</v>
      </c>
      <c r="G131" s="170" t="s">
        <v>1047</v>
      </c>
      <c r="H131" s="168" t="s">
        <v>1048</v>
      </c>
      <c r="I131" s="171">
        <v>1080933593</v>
      </c>
      <c r="J131" s="168" t="s">
        <v>1049</v>
      </c>
      <c r="K131" s="168" t="s">
        <v>76</v>
      </c>
      <c r="L131" s="172">
        <v>41229620</v>
      </c>
      <c r="M131" s="168">
        <v>0</v>
      </c>
      <c r="N131" s="168">
        <v>0</v>
      </c>
      <c r="O131" s="172">
        <v>41229620</v>
      </c>
      <c r="P131" s="168">
        <v>2023000129</v>
      </c>
      <c r="Q131" s="165" t="s">
        <v>1050</v>
      </c>
      <c r="R131" s="173">
        <v>44950</v>
      </c>
      <c r="S131" s="168">
        <v>2023000202</v>
      </c>
      <c r="T131" s="244">
        <v>44970</v>
      </c>
      <c r="U131" s="268" t="s">
        <v>87</v>
      </c>
      <c r="V131" s="268" t="s">
        <v>87</v>
      </c>
      <c r="W131" s="168" t="s">
        <v>159</v>
      </c>
      <c r="X131" s="168" t="s">
        <v>197</v>
      </c>
      <c r="Y131" s="174">
        <v>44971</v>
      </c>
      <c r="Z131" s="185">
        <v>44971</v>
      </c>
      <c r="AA131" s="186">
        <v>60</v>
      </c>
      <c r="AB131" s="186"/>
      <c r="AC131" s="186"/>
      <c r="AD131" s="186"/>
      <c r="AE131" s="193"/>
      <c r="AF131" s="199">
        <v>7730552</v>
      </c>
      <c r="AG131" s="200">
        <v>45354</v>
      </c>
      <c r="AH131" s="201">
        <v>45371</v>
      </c>
      <c r="AI131" s="202">
        <f>3865276*11</f>
        <v>42518036</v>
      </c>
      <c r="AJ131" s="202"/>
      <c r="AK131" s="210">
        <v>100</v>
      </c>
      <c r="AL131" s="210">
        <v>0</v>
      </c>
      <c r="AM131" s="199"/>
      <c r="AN131" s="410" t="s">
        <v>77</v>
      </c>
      <c r="AO131" s="169" t="s">
        <v>68</v>
      </c>
      <c r="AP131" s="34" t="s">
        <v>1051</v>
      </c>
    </row>
    <row r="132" spans="1:42" s="177" customFormat="1" x14ac:dyDescent="0.25">
      <c r="A132" s="168" t="s">
        <v>54</v>
      </c>
      <c r="B132" s="165" t="s">
        <v>1052</v>
      </c>
      <c r="C132" s="166" t="s">
        <v>1053</v>
      </c>
      <c r="D132" s="167">
        <v>44971</v>
      </c>
      <c r="E132" s="168" t="s">
        <v>57</v>
      </c>
      <c r="F132" s="169" t="s">
        <v>1054</v>
      </c>
      <c r="G132" s="170" t="s">
        <v>1055</v>
      </c>
      <c r="H132" s="168" t="s">
        <v>1056</v>
      </c>
      <c r="I132" s="171">
        <v>7693454</v>
      </c>
      <c r="J132" s="168" t="s">
        <v>1057</v>
      </c>
      <c r="K132" s="168" t="s">
        <v>76</v>
      </c>
      <c r="L132" s="172">
        <v>35938800</v>
      </c>
      <c r="M132" s="168">
        <v>0</v>
      </c>
      <c r="N132" s="168">
        <v>0</v>
      </c>
      <c r="O132" s="172">
        <v>35938800</v>
      </c>
      <c r="P132" s="168">
        <v>2023000187</v>
      </c>
      <c r="Q132" s="165" t="s">
        <v>1058</v>
      </c>
      <c r="R132" s="173">
        <v>44959</v>
      </c>
      <c r="S132" s="168">
        <v>2023000204</v>
      </c>
      <c r="T132" s="244">
        <v>44971</v>
      </c>
      <c r="U132" s="268" t="s">
        <v>87</v>
      </c>
      <c r="V132" s="268" t="s">
        <v>87</v>
      </c>
      <c r="W132" s="168" t="s">
        <v>148</v>
      </c>
      <c r="X132" s="168" t="s">
        <v>572</v>
      </c>
      <c r="Y132" s="174">
        <v>44974</v>
      </c>
      <c r="Z132" s="185">
        <v>44972</v>
      </c>
      <c r="AA132" s="186"/>
      <c r="AB132" s="186"/>
      <c r="AC132" s="186"/>
      <c r="AD132" s="186"/>
      <c r="AE132" s="186"/>
      <c r="AF132" s="179"/>
      <c r="AG132" s="178" t="s">
        <v>959</v>
      </c>
      <c r="AH132" s="232">
        <v>45278</v>
      </c>
      <c r="AI132" s="235">
        <v>35938800</v>
      </c>
      <c r="AJ132" s="269">
        <f t="shared" ref="AJ132:AJ133" si="7">L132-AI132</f>
        <v>0</v>
      </c>
      <c r="AK132" s="210">
        <v>100</v>
      </c>
      <c r="AL132" s="210">
        <v>100</v>
      </c>
      <c r="AM132" s="241"/>
      <c r="AN132" s="414" t="s">
        <v>77</v>
      </c>
      <c r="AO132" s="169" t="s">
        <v>68</v>
      </c>
      <c r="AP132" s="34" t="s">
        <v>1059</v>
      </c>
    </row>
    <row r="133" spans="1:42" s="177" customFormat="1" x14ac:dyDescent="0.25">
      <c r="A133" s="168" t="s">
        <v>54</v>
      </c>
      <c r="B133" s="165" t="s">
        <v>1060</v>
      </c>
      <c r="C133" s="166" t="s">
        <v>1061</v>
      </c>
      <c r="D133" s="167">
        <v>44971</v>
      </c>
      <c r="E133" s="168" t="s">
        <v>57</v>
      </c>
      <c r="F133" s="169" t="s">
        <v>1062</v>
      </c>
      <c r="G133" s="170" t="s">
        <v>1055</v>
      </c>
      <c r="H133" s="168" t="s">
        <v>1063</v>
      </c>
      <c r="I133" s="171">
        <v>1083912647</v>
      </c>
      <c r="J133" s="168" t="s">
        <v>1064</v>
      </c>
      <c r="K133" s="168" t="s">
        <v>76</v>
      </c>
      <c r="L133" s="172">
        <v>40320000</v>
      </c>
      <c r="M133" s="168">
        <v>0</v>
      </c>
      <c r="N133" s="168">
        <v>0</v>
      </c>
      <c r="O133" s="172">
        <v>40320000</v>
      </c>
      <c r="P133" s="168">
        <v>2023000186</v>
      </c>
      <c r="Q133" s="165" t="s">
        <v>1065</v>
      </c>
      <c r="R133" s="173">
        <v>44959</v>
      </c>
      <c r="S133" s="168">
        <v>2023000212</v>
      </c>
      <c r="T133" s="244">
        <v>44971</v>
      </c>
      <c r="U133" s="268" t="s">
        <v>87</v>
      </c>
      <c r="V133" s="268" t="s">
        <v>87</v>
      </c>
      <c r="W133" s="168" t="s">
        <v>148</v>
      </c>
      <c r="X133" s="168" t="s">
        <v>572</v>
      </c>
      <c r="Y133" s="174">
        <v>44974</v>
      </c>
      <c r="Z133" s="185">
        <v>44972</v>
      </c>
      <c r="AA133" s="186"/>
      <c r="AB133" s="186"/>
      <c r="AC133" s="186"/>
      <c r="AD133" s="186"/>
      <c r="AE133" s="186"/>
      <c r="AF133" s="186"/>
      <c r="AG133" s="185" t="s">
        <v>959</v>
      </c>
      <c r="AH133" s="190">
        <v>45280</v>
      </c>
      <c r="AI133" s="191">
        <v>40320000</v>
      </c>
      <c r="AJ133" s="242">
        <f t="shared" si="7"/>
        <v>0</v>
      </c>
      <c r="AK133" s="212">
        <v>100</v>
      </c>
      <c r="AL133" s="212">
        <v>100</v>
      </c>
      <c r="AM133" s="243"/>
      <c r="AN133" s="411" t="s">
        <v>77</v>
      </c>
      <c r="AO133" s="168" t="s">
        <v>68</v>
      </c>
      <c r="AP133" s="34" t="s">
        <v>1066</v>
      </c>
    </row>
    <row r="134" spans="1:42" s="177" customFormat="1" x14ac:dyDescent="0.25">
      <c r="A134" s="168" t="s">
        <v>54</v>
      </c>
      <c r="B134" s="165" t="s">
        <v>1067</v>
      </c>
      <c r="C134" s="166" t="s">
        <v>1068</v>
      </c>
      <c r="D134" s="167">
        <v>44971</v>
      </c>
      <c r="E134" s="168" t="s">
        <v>57</v>
      </c>
      <c r="F134" s="169" t="s">
        <v>1069</v>
      </c>
      <c r="G134" s="170" t="s">
        <v>166</v>
      </c>
      <c r="H134" s="168" t="s">
        <v>1070</v>
      </c>
      <c r="I134" s="171">
        <v>7733334</v>
      </c>
      <c r="J134" s="168" t="s">
        <v>1071</v>
      </c>
      <c r="K134" s="168" t="s">
        <v>76</v>
      </c>
      <c r="L134" s="172">
        <v>54082996</v>
      </c>
      <c r="M134" s="168">
        <v>0</v>
      </c>
      <c r="N134" s="168">
        <v>0</v>
      </c>
      <c r="O134" s="172">
        <v>54082996</v>
      </c>
      <c r="P134" s="168">
        <v>2023000133</v>
      </c>
      <c r="Q134" s="165" t="s">
        <v>1072</v>
      </c>
      <c r="R134" s="173">
        <v>44950</v>
      </c>
      <c r="S134" s="168">
        <v>2023000213</v>
      </c>
      <c r="T134" s="244">
        <v>44971</v>
      </c>
      <c r="U134" s="268" t="s">
        <v>87</v>
      </c>
      <c r="V134" s="268" t="s">
        <v>87</v>
      </c>
      <c r="W134" s="168" t="s">
        <v>148</v>
      </c>
      <c r="X134" s="168" t="s">
        <v>606</v>
      </c>
      <c r="Y134" s="174">
        <v>44974</v>
      </c>
      <c r="Z134" s="185">
        <v>44972</v>
      </c>
      <c r="AA134" s="186"/>
      <c r="AB134" s="186"/>
      <c r="AC134" s="186"/>
      <c r="AD134" s="186"/>
      <c r="AE134" s="186"/>
      <c r="AF134" s="186"/>
      <c r="AG134" s="187">
        <v>45656</v>
      </c>
      <c r="AH134" s="173">
        <v>45317</v>
      </c>
      <c r="AI134" s="175">
        <v>51788565</v>
      </c>
      <c r="AJ134" s="175">
        <v>51788565</v>
      </c>
      <c r="AK134" s="209">
        <v>100</v>
      </c>
      <c r="AL134" s="209">
        <v>85.44</v>
      </c>
      <c r="AM134" s="168"/>
      <c r="AN134" s="410" t="s">
        <v>77</v>
      </c>
      <c r="AO134" s="168" t="s">
        <v>68</v>
      </c>
      <c r="AP134" s="34" t="s">
        <v>1073</v>
      </c>
    </row>
    <row r="135" spans="1:42" s="177" customFormat="1" x14ac:dyDescent="0.25">
      <c r="A135" s="168" t="s">
        <v>54</v>
      </c>
      <c r="B135" s="165" t="s">
        <v>1074</v>
      </c>
      <c r="C135" s="166" t="s">
        <v>1075</v>
      </c>
      <c r="D135" s="167">
        <v>44971</v>
      </c>
      <c r="E135" s="168" t="s">
        <v>57</v>
      </c>
      <c r="F135" s="169" t="s">
        <v>1076</v>
      </c>
      <c r="G135" s="170" t="s">
        <v>1077</v>
      </c>
      <c r="H135" s="168" t="s">
        <v>1078</v>
      </c>
      <c r="I135" s="171">
        <v>1075223008</v>
      </c>
      <c r="J135" s="168" t="s">
        <v>1079</v>
      </c>
      <c r="K135" s="168" t="s">
        <v>76</v>
      </c>
      <c r="L135" s="172">
        <v>37158755</v>
      </c>
      <c r="M135" s="168">
        <v>0</v>
      </c>
      <c r="N135" s="168">
        <v>0</v>
      </c>
      <c r="O135" s="172">
        <v>37158755</v>
      </c>
      <c r="P135" s="168">
        <v>2023000235</v>
      </c>
      <c r="Q135" s="165" t="s">
        <v>1080</v>
      </c>
      <c r="R135" s="173">
        <v>44967</v>
      </c>
      <c r="S135" s="168">
        <v>2023000214</v>
      </c>
      <c r="T135" s="244">
        <v>44971</v>
      </c>
      <c r="U135" s="268" t="s">
        <v>87</v>
      </c>
      <c r="V135" s="268" t="s">
        <v>87</v>
      </c>
      <c r="W135" s="168" t="s">
        <v>148</v>
      </c>
      <c r="X135" s="168" t="s">
        <v>1081</v>
      </c>
      <c r="Y135" s="174">
        <v>44974</v>
      </c>
      <c r="Z135" s="185">
        <v>44977</v>
      </c>
      <c r="AA135" s="186"/>
      <c r="AB135" s="186"/>
      <c r="AC135" s="186"/>
      <c r="AD135" s="186"/>
      <c r="AE135" s="186"/>
      <c r="AF135" s="186"/>
      <c r="AG135" s="187" t="s">
        <v>266</v>
      </c>
      <c r="AH135" s="201">
        <v>45316</v>
      </c>
      <c r="AI135" s="202">
        <v>36686898</v>
      </c>
      <c r="AJ135" s="207">
        <f t="shared" ref="AJ135:AJ159" si="8">L135-AI135</f>
        <v>471857</v>
      </c>
      <c r="AK135" s="212">
        <v>100</v>
      </c>
      <c r="AL135" s="212">
        <v>98.73</v>
      </c>
      <c r="AM135" s="168"/>
      <c r="AN135" s="410" t="s">
        <v>77</v>
      </c>
      <c r="AO135" s="168" t="s">
        <v>68</v>
      </c>
      <c r="AP135" s="34" t="s">
        <v>1082</v>
      </c>
    </row>
    <row r="136" spans="1:42" s="177" customFormat="1" x14ac:dyDescent="0.25">
      <c r="A136" s="168" t="s">
        <v>54</v>
      </c>
      <c r="B136" s="165" t="s">
        <v>1083</v>
      </c>
      <c r="C136" s="166" t="s">
        <v>1084</v>
      </c>
      <c r="D136" s="167">
        <v>44971</v>
      </c>
      <c r="E136" s="168" t="s">
        <v>57</v>
      </c>
      <c r="F136" s="169" t="s">
        <v>1085</v>
      </c>
      <c r="G136" s="170" t="s">
        <v>1055</v>
      </c>
      <c r="H136" s="168" t="s">
        <v>1086</v>
      </c>
      <c r="I136" s="171">
        <v>36290756</v>
      </c>
      <c r="J136" s="168" t="s">
        <v>1087</v>
      </c>
      <c r="K136" s="168" t="s">
        <v>76</v>
      </c>
      <c r="L136" s="172">
        <v>36368630</v>
      </c>
      <c r="M136" s="168">
        <v>0</v>
      </c>
      <c r="N136" s="168">
        <v>0</v>
      </c>
      <c r="O136" s="172">
        <v>36368630</v>
      </c>
      <c r="P136" s="168">
        <v>2023000228</v>
      </c>
      <c r="Q136" s="165" t="s">
        <v>1088</v>
      </c>
      <c r="R136" s="173">
        <v>44967</v>
      </c>
      <c r="S136" s="168">
        <v>2023000215</v>
      </c>
      <c r="T136" s="244">
        <v>44971</v>
      </c>
      <c r="U136" s="268" t="s">
        <v>87</v>
      </c>
      <c r="V136" s="268" t="s">
        <v>87</v>
      </c>
      <c r="W136" s="168" t="s">
        <v>910</v>
      </c>
      <c r="X136" s="168" t="s">
        <v>926</v>
      </c>
      <c r="Y136" s="174">
        <v>45007</v>
      </c>
      <c r="Z136" s="185">
        <v>44977</v>
      </c>
      <c r="AA136" s="186"/>
      <c r="AB136" s="186"/>
      <c r="AC136" s="186"/>
      <c r="AD136" s="186"/>
      <c r="AE136" s="186"/>
      <c r="AF136" s="186"/>
      <c r="AG136" s="185">
        <v>45281</v>
      </c>
      <c r="AH136" s="232">
        <v>45281</v>
      </c>
      <c r="AI136" s="236">
        <v>36368630</v>
      </c>
      <c r="AJ136" s="175">
        <v>0</v>
      </c>
      <c r="AK136" s="209">
        <v>100</v>
      </c>
      <c r="AL136" s="209">
        <v>100</v>
      </c>
      <c r="AM136" s="168"/>
      <c r="AN136" s="410" t="s">
        <v>77</v>
      </c>
      <c r="AO136" s="168" t="s">
        <v>210</v>
      </c>
      <c r="AP136" s="34" t="s">
        <v>1089</v>
      </c>
    </row>
    <row r="137" spans="1:42" s="177" customFormat="1" x14ac:dyDescent="0.25">
      <c r="A137" s="168" t="s">
        <v>54</v>
      </c>
      <c r="B137" s="165" t="s">
        <v>1090</v>
      </c>
      <c r="C137" s="166" t="s">
        <v>1091</v>
      </c>
      <c r="D137" s="167">
        <v>44971</v>
      </c>
      <c r="E137" s="168" t="s">
        <v>57</v>
      </c>
      <c r="F137" s="169" t="s">
        <v>1092</v>
      </c>
      <c r="G137" s="170" t="s">
        <v>1093</v>
      </c>
      <c r="H137" s="168" t="s">
        <v>1094</v>
      </c>
      <c r="I137" s="171">
        <v>1083917963</v>
      </c>
      <c r="J137" s="168" t="s">
        <v>1095</v>
      </c>
      <c r="K137" s="168" t="s">
        <v>76</v>
      </c>
      <c r="L137" s="172">
        <v>36368630</v>
      </c>
      <c r="M137" s="168">
        <v>0</v>
      </c>
      <c r="N137" s="168">
        <v>0</v>
      </c>
      <c r="O137" s="172">
        <v>36368630</v>
      </c>
      <c r="P137" s="168">
        <v>2023000230</v>
      </c>
      <c r="Q137" s="165" t="s">
        <v>1088</v>
      </c>
      <c r="R137" s="173">
        <v>44967</v>
      </c>
      <c r="S137" s="168">
        <v>2023000203</v>
      </c>
      <c r="T137" s="244">
        <v>44971</v>
      </c>
      <c r="U137" s="268" t="s">
        <v>87</v>
      </c>
      <c r="V137" s="268" t="s">
        <v>87</v>
      </c>
      <c r="W137" s="168" t="s">
        <v>910</v>
      </c>
      <c r="X137" s="168" t="s">
        <v>926</v>
      </c>
      <c r="Y137" s="174">
        <v>45007</v>
      </c>
      <c r="Z137" s="185">
        <v>44973</v>
      </c>
      <c r="AA137" s="186"/>
      <c r="AB137" s="186"/>
      <c r="AC137" s="186"/>
      <c r="AD137" s="186"/>
      <c r="AE137" s="186"/>
      <c r="AF137" s="186"/>
      <c r="AG137" s="185" t="s">
        <v>218</v>
      </c>
      <c r="AH137" s="234">
        <v>45281</v>
      </c>
      <c r="AI137" s="192">
        <v>36368630</v>
      </c>
      <c r="AJ137" s="217">
        <v>0</v>
      </c>
      <c r="AK137" s="218">
        <v>100</v>
      </c>
      <c r="AL137" s="218">
        <v>100</v>
      </c>
      <c r="AM137" s="168"/>
      <c r="AN137" s="410" t="s">
        <v>77</v>
      </c>
      <c r="AO137" s="168" t="s">
        <v>210</v>
      </c>
      <c r="AP137" s="34" t="s">
        <v>1096</v>
      </c>
    </row>
    <row r="138" spans="1:42" s="177" customFormat="1" x14ac:dyDescent="0.25">
      <c r="A138" s="168" t="s">
        <v>54</v>
      </c>
      <c r="B138" s="165" t="s">
        <v>1097</v>
      </c>
      <c r="C138" s="166" t="s">
        <v>1098</v>
      </c>
      <c r="D138" s="167">
        <v>44971</v>
      </c>
      <c r="E138" s="168" t="s">
        <v>57</v>
      </c>
      <c r="F138" s="169" t="s">
        <v>1099</v>
      </c>
      <c r="G138" s="170" t="s">
        <v>1100</v>
      </c>
      <c r="H138" s="168" t="s">
        <v>1101</v>
      </c>
      <c r="I138" s="171">
        <v>1075247590</v>
      </c>
      <c r="J138" s="168" t="s">
        <v>1102</v>
      </c>
      <c r="K138" s="168" t="s">
        <v>76</v>
      </c>
      <c r="L138" s="172">
        <v>69547800</v>
      </c>
      <c r="M138" s="168">
        <v>0</v>
      </c>
      <c r="N138" s="168">
        <v>0</v>
      </c>
      <c r="O138" s="172">
        <v>69547800</v>
      </c>
      <c r="P138" s="168">
        <v>2023000245</v>
      </c>
      <c r="Q138" s="165" t="s">
        <v>1103</v>
      </c>
      <c r="R138" s="173">
        <v>44970</v>
      </c>
      <c r="S138" s="168">
        <v>2023000216</v>
      </c>
      <c r="T138" s="244">
        <v>44971</v>
      </c>
      <c r="U138" s="248">
        <v>44971</v>
      </c>
      <c r="V138" s="268">
        <v>44974</v>
      </c>
      <c r="W138" s="168" t="s">
        <v>148</v>
      </c>
      <c r="X138" s="168" t="s">
        <v>208</v>
      </c>
      <c r="Y138" s="174">
        <v>44974</v>
      </c>
      <c r="Z138" s="185">
        <v>44972</v>
      </c>
      <c r="AA138" s="186"/>
      <c r="AB138" s="186"/>
      <c r="AC138" s="186"/>
      <c r="AD138" s="186"/>
      <c r="AE138" s="194"/>
      <c r="AF138" s="194"/>
      <c r="AG138" s="221">
        <v>45289</v>
      </c>
      <c r="AH138" s="222">
        <v>45306</v>
      </c>
      <c r="AI138" s="217">
        <v>69547800</v>
      </c>
      <c r="AJ138" s="217">
        <v>0</v>
      </c>
      <c r="AK138" s="218">
        <v>100</v>
      </c>
      <c r="AL138" s="218">
        <v>100</v>
      </c>
      <c r="AM138" s="168"/>
      <c r="AN138" s="410" t="s">
        <v>77</v>
      </c>
      <c r="AO138" s="168" t="s">
        <v>210</v>
      </c>
      <c r="AP138" s="34" t="s">
        <v>1104</v>
      </c>
    </row>
    <row r="139" spans="1:42" s="177" customFormat="1" x14ac:dyDescent="0.25">
      <c r="A139" s="168" t="s">
        <v>54</v>
      </c>
      <c r="B139" s="165" t="s">
        <v>1105</v>
      </c>
      <c r="C139" s="166" t="s">
        <v>1106</v>
      </c>
      <c r="D139" s="167">
        <v>44972</v>
      </c>
      <c r="E139" s="168" t="s">
        <v>57</v>
      </c>
      <c r="F139" s="169" t="s">
        <v>1107</v>
      </c>
      <c r="G139" s="170" t="s">
        <v>973</v>
      </c>
      <c r="H139" s="168" t="s">
        <v>1108</v>
      </c>
      <c r="I139" s="171">
        <v>1082780984</v>
      </c>
      <c r="J139" s="168" t="s">
        <v>1109</v>
      </c>
      <c r="K139" s="168" t="s">
        <v>76</v>
      </c>
      <c r="L139" s="172">
        <v>24000000</v>
      </c>
      <c r="M139" s="168">
        <v>0</v>
      </c>
      <c r="N139" s="168">
        <v>0</v>
      </c>
      <c r="O139" s="172">
        <v>24000000</v>
      </c>
      <c r="P139" s="168">
        <v>2023000246</v>
      </c>
      <c r="Q139" s="165" t="s">
        <v>1110</v>
      </c>
      <c r="R139" s="173">
        <v>44970</v>
      </c>
      <c r="S139" s="168">
        <v>2023000230</v>
      </c>
      <c r="T139" s="244">
        <v>44974</v>
      </c>
      <c r="U139" s="268" t="s">
        <v>87</v>
      </c>
      <c r="V139" s="268" t="s">
        <v>87</v>
      </c>
      <c r="W139" s="168" t="s">
        <v>180</v>
      </c>
      <c r="X139" s="168" t="s">
        <v>188</v>
      </c>
      <c r="Y139" s="174">
        <v>44978</v>
      </c>
      <c r="Z139" s="185">
        <v>44973</v>
      </c>
      <c r="AA139" s="186"/>
      <c r="AB139" s="186"/>
      <c r="AC139" s="186"/>
      <c r="AD139" s="193"/>
      <c r="AE139" s="168"/>
      <c r="AF139" s="168"/>
      <c r="AG139" s="167" t="s">
        <v>218</v>
      </c>
      <c r="AH139" s="173">
        <v>45294</v>
      </c>
      <c r="AI139" s="175">
        <v>24000000</v>
      </c>
      <c r="AJ139" s="175">
        <v>0</v>
      </c>
      <c r="AK139" s="209">
        <v>100</v>
      </c>
      <c r="AL139" s="209">
        <v>100</v>
      </c>
      <c r="AM139" s="168"/>
      <c r="AN139" s="410" t="s">
        <v>77</v>
      </c>
      <c r="AO139" s="168" t="s">
        <v>68</v>
      </c>
      <c r="AP139" s="34" t="s">
        <v>1111</v>
      </c>
    </row>
    <row r="140" spans="1:42" s="177" customFormat="1" x14ac:dyDescent="0.25">
      <c r="A140" s="168" t="s">
        <v>54</v>
      </c>
      <c r="B140" s="165" t="s">
        <v>1112</v>
      </c>
      <c r="C140" s="166" t="s">
        <v>1113</v>
      </c>
      <c r="D140" s="167">
        <v>44972</v>
      </c>
      <c r="E140" s="168" t="s">
        <v>57</v>
      </c>
      <c r="F140" s="169" t="s">
        <v>1114</v>
      </c>
      <c r="G140" s="170" t="s">
        <v>1026</v>
      </c>
      <c r="H140" s="168" t="s">
        <v>1115</v>
      </c>
      <c r="I140" s="171">
        <v>1083899681</v>
      </c>
      <c r="J140" s="168" t="s">
        <v>1116</v>
      </c>
      <c r="K140" s="168" t="s">
        <v>76</v>
      </c>
      <c r="L140" s="172">
        <v>52920000</v>
      </c>
      <c r="M140" s="168">
        <v>0</v>
      </c>
      <c r="N140" s="168">
        <v>0</v>
      </c>
      <c r="O140" s="172">
        <v>52920000</v>
      </c>
      <c r="P140" s="168">
        <v>2023000024</v>
      </c>
      <c r="Q140" s="165" t="s">
        <v>1117</v>
      </c>
      <c r="R140" s="173">
        <v>44931</v>
      </c>
      <c r="S140" s="168">
        <v>2023000217</v>
      </c>
      <c r="T140" s="244">
        <v>44972</v>
      </c>
      <c r="U140" s="268" t="s">
        <v>87</v>
      </c>
      <c r="V140" s="268" t="s">
        <v>87</v>
      </c>
      <c r="W140" s="168" t="s">
        <v>137</v>
      </c>
      <c r="X140" s="168" t="s">
        <v>1118</v>
      </c>
      <c r="Y140" s="174">
        <v>44974</v>
      </c>
      <c r="Z140" s="185">
        <v>44973</v>
      </c>
      <c r="AA140" s="186"/>
      <c r="AB140" s="186"/>
      <c r="AC140" s="186"/>
      <c r="AD140" s="194"/>
      <c r="AE140" s="204"/>
      <c r="AF140" s="204"/>
      <c r="AG140" s="195">
        <v>45291</v>
      </c>
      <c r="AH140" s="180">
        <v>45300</v>
      </c>
      <c r="AI140" s="181">
        <v>52920000</v>
      </c>
      <c r="AJ140" s="181">
        <v>0</v>
      </c>
      <c r="AK140" s="212">
        <v>100</v>
      </c>
      <c r="AL140" s="212">
        <v>100</v>
      </c>
      <c r="AM140" s="168"/>
      <c r="AN140" s="410" t="s">
        <v>77</v>
      </c>
      <c r="AO140" s="168" t="s">
        <v>68</v>
      </c>
      <c r="AP140" s="34" t="s">
        <v>1119</v>
      </c>
    </row>
    <row r="141" spans="1:42" s="177" customFormat="1" x14ac:dyDescent="0.25">
      <c r="A141" s="168" t="s">
        <v>54</v>
      </c>
      <c r="B141" s="165" t="s">
        <v>1120</v>
      </c>
      <c r="C141" s="166" t="s">
        <v>1121</v>
      </c>
      <c r="D141" s="167">
        <v>44972</v>
      </c>
      <c r="E141" s="168" t="s">
        <v>57</v>
      </c>
      <c r="F141" s="169" t="s">
        <v>1122</v>
      </c>
      <c r="G141" s="170" t="s">
        <v>1055</v>
      </c>
      <c r="H141" s="168" t="s">
        <v>1123</v>
      </c>
      <c r="I141" s="171">
        <v>1080261093</v>
      </c>
      <c r="J141" s="270" t="s">
        <v>1124</v>
      </c>
      <c r="K141" s="168" t="s">
        <v>76</v>
      </c>
      <c r="L141" s="172">
        <v>36368630</v>
      </c>
      <c r="M141" s="168">
        <v>0</v>
      </c>
      <c r="N141" s="168">
        <v>0</v>
      </c>
      <c r="O141" s="172">
        <v>36368630</v>
      </c>
      <c r="P141" s="168">
        <v>2023000229</v>
      </c>
      <c r="Q141" s="165" t="s">
        <v>1125</v>
      </c>
      <c r="R141" s="173">
        <v>44967</v>
      </c>
      <c r="S141" s="168">
        <v>2023000221</v>
      </c>
      <c r="T141" s="244">
        <v>44972</v>
      </c>
      <c r="U141" s="268" t="s">
        <v>87</v>
      </c>
      <c r="V141" s="268" t="s">
        <v>87</v>
      </c>
      <c r="W141" s="168" t="s">
        <v>757</v>
      </c>
      <c r="X141" s="168" t="s">
        <v>758</v>
      </c>
      <c r="Y141" s="174">
        <v>44974</v>
      </c>
      <c r="Z141" s="185">
        <v>44974</v>
      </c>
      <c r="AA141" s="186"/>
      <c r="AB141" s="186"/>
      <c r="AC141" s="193"/>
      <c r="AD141" s="168"/>
      <c r="AE141" s="168"/>
      <c r="AF141" s="168"/>
      <c r="AG141" s="167">
        <v>45037</v>
      </c>
      <c r="AH141" s="173">
        <v>45037</v>
      </c>
      <c r="AI141" s="175">
        <v>7879870</v>
      </c>
      <c r="AJ141" s="175">
        <v>0</v>
      </c>
      <c r="AK141" s="209">
        <v>100</v>
      </c>
      <c r="AL141" s="209">
        <v>100</v>
      </c>
      <c r="AM141" s="168"/>
      <c r="AN141" s="410" t="s">
        <v>77</v>
      </c>
      <c r="AO141" s="168" t="s">
        <v>78</v>
      </c>
      <c r="AP141" s="34" t="s">
        <v>1126</v>
      </c>
    </row>
    <row r="142" spans="1:42" s="177" customFormat="1" x14ac:dyDescent="0.25">
      <c r="A142" s="168" t="s">
        <v>54</v>
      </c>
      <c r="B142" s="165" t="s">
        <v>1127</v>
      </c>
      <c r="C142" s="166" t="s">
        <v>1128</v>
      </c>
      <c r="D142" s="167">
        <v>44972</v>
      </c>
      <c r="E142" s="168" t="s">
        <v>57</v>
      </c>
      <c r="F142" s="169" t="s">
        <v>1129</v>
      </c>
      <c r="G142" s="170" t="s">
        <v>1055</v>
      </c>
      <c r="H142" s="168" t="s">
        <v>1130</v>
      </c>
      <c r="I142" s="171">
        <v>1075240353</v>
      </c>
      <c r="J142" s="168" t="s">
        <v>1131</v>
      </c>
      <c r="K142" s="168" t="s">
        <v>76</v>
      </c>
      <c r="L142" s="172">
        <v>40320000</v>
      </c>
      <c r="M142" s="168">
        <v>0</v>
      </c>
      <c r="N142" s="168">
        <v>0</v>
      </c>
      <c r="O142" s="172">
        <v>40320000</v>
      </c>
      <c r="P142" s="168">
        <v>2023000234</v>
      </c>
      <c r="Q142" s="165" t="s">
        <v>1132</v>
      </c>
      <c r="R142" s="173">
        <v>44976</v>
      </c>
      <c r="S142" s="168">
        <v>2023000219</v>
      </c>
      <c r="T142" s="244">
        <v>44972</v>
      </c>
      <c r="U142" s="268" t="s">
        <v>87</v>
      </c>
      <c r="V142" s="268" t="s">
        <v>87</v>
      </c>
      <c r="W142" s="168" t="s">
        <v>148</v>
      </c>
      <c r="X142" s="168" t="s">
        <v>896</v>
      </c>
      <c r="Y142" s="174">
        <v>44972</v>
      </c>
      <c r="Z142" s="185">
        <v>44973</v>
      </c>
      <c r="AA142" s="186"/>
      <c r="AB142" s="186"/>
      <c r="AC142" s="186"/>
      <c r="AD142" s="179"/>
      <c r="AE142" s="179"/>
      <c r="AF142" s="198"/>
      <c r="AG142" s="200">
        <v>45275</v>
      </c>
      <c r="AH142" s="201">
        <v>45420</v>
      </c>
      <c r="AI142" s="202">
        <v>40320000</v>
      </c>
      <c r="AJ142" s="202">
        <f t="shared" si="8"/>
        <v>0</v>
      </c>
      <c r="AK142" s="210">
        <v>100</v>
      </c>
      <c r="AL142" s="210">
        <v>90</v>
      </c>
      <c r="AM142" s="168"/>
      <c r="AN142" s="410" t="s">
        <v>77</v>
      </c>
      <c r="AO142" s="168" t="s">
        <v>210</v>
      </c>
      <c r="AP142" s="34" t="s">
        <v>1133</v>
      </c>
    </row>
    <row r="143" spans="1:42" s="177" customFormat="1" x14ac:dyDescent="0.25">
      <c r="A143" s="168" t="s">
        <v>54</v>
      </c>
      <c r="B143" s="165" t="s">
        <v>1134</v>
      </c>
      <c r="C143" s="166" t="s">
        <v>1135</v>
      </c>
      <c r="D143" s="167">
        <v>44972</v>
      </c>
      <c r="E143" s="168" t="s">
        <v>57</v>
      </c>
      <c r="F143" s="169" t="s">
        <v>1136</v>
      </c>
      <c r="G143" s="170" t="s">
        <v>771</v>
      </c>
      <c r="H143" s="168" t="s">
        <v>1137</v>
      </c>
      <c r="I143" s="171">
        <v>12233857</v>
      </c>
      <c r="J143" s="168" t="s">
        <v>1138</v>
      </c>
      <c r="K143" s="168" t="s">
        <v>76</v>
      </c>
      <c r="L143" s="172">
        <v>26636400</v>
      </c>
      <c r="M143" s="168">
        <v>0</v>
      </c>
      <c r="N143" s="168">
        <v>0</v>
      </c>
      <c r="O143" s="172">
        <v>26636400</v>
      </c>
      <c r="P143" s="168">
        <v>2023000154</v>
      </c>
      <c r="Q143" s="165" t="s">
        <v>1139</v>
      </c>
      <c r="R143" s="173">
        <v>44952</v>
      </c>
      <c r="S143" s="168">
        <v>2023000222</v>
      </c>
      <c r="T143" s="244">
        <v>44972</v>
      </c>
      <c r="U143" s="268" t="s">
        <v>87</v>
      </c>
      <c r="V143" s="268" t="s">
        <v>87</v>
      </c>
      <c r="W143" s="168" t="s">
        <v>148</v>
      </c>
      <c r="X143" s="168" t="s">
        <v>208</v>
      </c>
      <c r="Y143" s="174">
        <v>44998</v>
      </c>
      <c r="Z143" s="185">
        <v>44977</v>
      </c>
      <c r="AA143" s="186"/>
      <c r="AB143" s="186"/>
      <c r="AC143" s="186"/>
      <c r="AD143" s="186"/>
      <c r="AE143" s="186"/>
      <c r="AF143" s="186"/>
      <c r="AG143" s="178">
        <v>45160</v>
      </c>
      <c r="AH143" s="219">
        <v>45222</v>
      </c>
      <c r="AI143" s="202">
        <v>26636400</v>
      </c>
      <c r="AJ143" s="202">
        <v>0</v>
      </c>
      <c r="AK143" s="210">
        <v>100</v>
      </c>
      <c r="AL143" s="210">
        <v>100</v>
      </c>
      <c r="AM143" s="168"/>
      <c r="AN143" s="410" t="s">
        <v>77</v>
      </c>
      <c r="AO143" s="168" t="s">
        <v>210</v>
      </c>
      <c r="AP143" s="34" t="s">
        <v>1140</v>
      </c>
    </row>
    <row r="144" spans="1:42" s="177" customFormat="1" x14ac:dyDescent="0.25">
      <c r="A144" s="168" t="s">
        <v>54</v>
      </c>
      <c r="B144" s="165" t="s">
        <v>1141</v>
      </c>
      <c r="C144" s="166" t="s">
        <v>1142</v>
      </c>
      <c r="D144" s="167">
        <v>44972</v>
      </c>
      <c r="E144" s="168" t="s">
        <v>57</v>
      </c>
      <c r="F144" s="169" t="s">
        <v>1143</v>
      </c>
      <c r="G144" s="170" t="s">
        <v>973</v>
      </c>
      <c r="H144" s="168" t="s">
        <v>1144</v>
      </c>
      <c r="I144" s="171">
        <v>36287794</v>
      </c>
      <c r="J144" s="168" t="s">
        <v>1145</v>
      </c>
      <c r="K144" s="168" t="s">
        <v>76</v>
      </c>
      <c r="L144" s="172">
        <v>33832710</v>
      </c>
      <c r="M144" s="168">
        <v>0</v>
      </c>
      <c r="N144" s="168">
        <v>0</v>
      </c>
      <c r="O144" s="172">
        <v>33832710</v>
      </c>
      <c r="P144" s="168">
        <v>2023000227</v>
      </c>
      <c r="Q144" s="165" t="s">
        <v>1146</v>
      </c>
      <c r="R144" s="173">
        <v>44967</v>
      </c>
      <c r="S144" s="168">
        <v>2023000220</v>
      </c>
      <c r="T144" s="173">
        <v>44972</v>
      </c>
      <c r="U144" s="268" t="s">
        <v>87</v>
      </c>
      <c r="V144" s="268" t="s">
        <v>87</v>
      </c>
      <c r="W144" s="168" t="s">
        <v>148</v>
      </c>
      <c r="X144" s="168" t="s">
        <v>572</v>
      </c>
      <c r="Y144" s="174">
        <v>44974</v>
      </c>
      <c r="Z144" s="185">
        <v>44973</v>
      </c>
      <c r="AA144" s="186"/>
      <c r="AB144" s="186"/>
      <c r="AC144" s="186"/>
      <c r="AD144" s="186"/>
      <c r="AE144" s="186"/>
      <c r="AF144" s="186"/>
      <c r="AG144" s="221" t="s">
        <v>218</v>
      </c>
      <c r="AH144" s="190">
        <v>45278</v>
      </c>
      <c r="AI144" s="181">
        <v>33832710</v>
      </c>
      <c r="AJ144" s="240">
        <f t="shared" ref="AJ144:AJ145" si="9">L144-AI144</f>
        <v>0</v>
      </c>
      <c r="AK144" s="212">
        <v>100</v>
      </c>
      <c r="AL144" s="212">
        <v>100</v>
      </c>
      <c r="AM144" s="168"/>
      <c r="AN144" s="410" t="s">
        <v>77</v>
      </c>
      <c r="AO144" s="168" t="s">
        <v>68</v>
      </c>
      <c r="AP144" s="34" t="s">
        <v>1147</v>
      </c>
    </row>
    <row r="145" spans="1:42" s="177" customFormat="1" x14ac:dyDescent="0.25">
      <c r="A145" s="168" t="s">
        <v>54</v>
      </c>
      <c r="B145" s="165" t="s">
        <v>1148</v>
      </c>
      <c r="C145" s="166" t="s">
        <v>1149</v>
      </c>
      <c r="D145" s="167">
        <v>44973</v>
      </c>
      <c r="E145" s="168" t="s">
        <v>57</v>
      </c>
      <c r="F145" s="169" t="s">
        <v>1150</v>
      </c>
      <c r="G145" s="170" t="s">
        <v>1026</v>
      </c>
      <c r="H145" s="168" t="s">
        <v>1151</v>
      </c>
      <c r="I145" s="171">
        <v>16186174</v>
      </c>
      <c r="J145" s="168" t="s">
        <v>1152</v>
      </c>
      <c r="K145" s="168" t="s">
        <v>76</v>
      </c>
      <c r="L145" s="172">
        <v>40585398</v>
      </c>
      <c r="M145" s="168">
        <v>0</v>
      </c>
      <c r="N145" s="168">
        <v>0</v>
      </c>
      <c r="O145" s="172">
        <v>40585398</v>
      </c>
      <c r="P145" s="168">
        <v>2023000220</v>
      </c>
      <c r="Q145" s="165" t="s">
        <v>831</v>
      </c>
      <c r="R145" s="173">
        <v>44964</v>
      </c>
      <c r="S145" s="168">
        <v>2023000228</v>
      </c>
      <c r="T145" s="173">
        <v>44974</v>
      </c>
      <c r="U145" s="268" t="s">
        <v>87</v>
      </c>
      <c r="V145" s="268" t="s">
        <v>87</v>
      </c>
      <c r="W145" s="168" t="s">
        <v>775</v>
      </c>
      <c r="X145" s="168" t="s">
        <v>832</v>
      </c>
      <c r="Y145" s="174">
        <v>44978</v>
      </c>
      <c r="Z145" s="167">
        <v>44974</v>
      </c>
      <c r="AA145" s="168"/>
      <c r="AB145" s="168"/>
      <c r="AC145" s="168"/>
      <c r="AD145" s="168"/>
      <c r="AE145" s="168"/>
      <c r="AF145" s="168"/>
      <c r="AG145" s="167">
        <v>45290</v>
      </c>
      <c r="AH145" s="174">
        <v>45288</v>
      </c>
      <c r="AI145" s="175">
        <v>40456555</v>
      </c>
      <c r="AJ145" s="175">
        <f t="shared" si="9"/>
        <v>128843</v>
      </c>
      <c r="AK145" s="209">
        <v>99.68</v>
      </c>
      <c r="AL145" s="209">
        <v>99.68</v>
      </c>
      <c r="AM145" s="168"/>
      <c r="AN145" s="410" t="s">
        <v>77</v>
      </c>
      <c r="AO145" s="168" t="s">
        <v>68</v>
      </c>
      <c r="AP145" s="34" t="s">
        <v>1153</v>
      </c>
    </row>
    <row r="146" spans="1:42" s="177" customFormat="1" x14ac:dyDescent="0.25">
      <c r="A146" s="168" t="s">
        <v>54</v>
      </c>
      <c r="B146" s="165" t="s">
        <v>1154</v>
      </c>
      <c r="C146" s="271">
        <v>141</v>
      </c>
      <c r="D146" s="167">
        <v>44973</v>
      </c>
      <c r="E146" s="168" t="s">
        <v>82</v>
      </c>
      <c r="F146" s="169" t="s">
        <v>1155</v>
      </c>
      <c r="G146" s="170" t="s">
        <v>1156</v>
      </c>
      <c r="H146" s="168" t="s">
        <v>1157</v>
      </c>
      <c r="I146" s="171">
        <v>1083930670</v>
      </c>
      <c r="J146" s="168" t="s">
        <v>1158</v>
      </c>
      <c r="K146" s="168" t="s">
        <v>76</v>
      </c>
      <c r="L146" s="172">
        <v>9575776</v>
      </c>
      <c r="M146" s="168">
        <v>0</v>
      </c>
      <c r="N146" s="168">
        <v>0</v>
      </c>
      <c r="O146" s="172">
        <v>9575776</v>
      </c>
      <c r="P146" s="168">
        <v>2023000232</v>
      </c>
      <c r="Q146" s="165" t="s">
        <v>1159</v>
      </c>
      <c r="R146" s="173">
        <v>44967</v>
      </c>
      <c r="S146" s="168">
        <v>2023000227</v>
      </c>
      <c r="T146" s="173">
        <v>44974</v>
      </c>
      <c r="U146" s="268" t="s">
        <v>87</v>
      </c>
      <c r="V146" s="268" t="s">
        <v>87</v>
      </c>
      <c r="W146" s="168" t="s">
        <v>910</v>
      </c>
      <c r="X146" s="168" t="s">
        <v>926</v>
      </c>
      <c r="Y146" s="174">
        <v>44978</v>
      </c>
      <c r="Z146" s="185">
        <v>44974</v>
      </c>
      <c r="AA146" s="186"/>
      <c r="AB146" s="186"/>
      <c r="AC146" s="186"/>
      <c r="AD146" s="186"/>
      <c r="AE146" s="186"/>
      <c r="AF146" s="186"/>
      <c r="AG146" s="178">
        <v>45185</v>
      </c>
      <c r="AH146" s="232">
        <v>45211</v>
      </c>
      <c r="AI146" s="182">
        <v>9575776</v>
      </c>
      <c r="AJ146" s="202">
        <v>0</v>
      </c>
      <c r="AK146" s="210">
        <v>100</v>
      </c>
      <c r="AL146" s="210">
        <v>100</v>
      </c>
      <c r="AM146" s="168"/>
      <c r="AN146" s="410" t="s">
        <v>77</v>
      </c>
      <c r="AO146" s="168" t="s">
        <v>68</v>
      </c>
      <c r="AP146" s="34" t="s">
        <v>1160</v>
      </c>
    </row>
    <row r="147" spans="1:42" s="177" customFormat="1" x14ac:dyDescent="0.25">
      <c r="A147" s="168" t="s">
        <v>54</v>
      </c>
      <c r="B147" s="165" t="s">
        <v>1161</v>
      </c>
      <c r="C147" s="271">
        <v>142</v>
      </c>
      <c r="D147" s="167">
        <v>44973</v>
      </c>
      <c r="E147" s="168" t="s">
        <v>82</v>
      </c>
      <c r="F147" s="169" t="s">
        <v>1162</v>
      </c>
      <c r="G147" s="170" t="s">
        <v>1156</v>
      </c>
      <c r="H147" s="168" t="s">
        <v>1163</v>
      </c>
      <c r="I147" s="171">
        <v>1007681825</v>
      </c>
      <c r="J147" s="168" t="s">
        <v>1164</v>
      </c>
      <c r="K147" s="168" t="s">
        <v>76</v>
      </c>
      <c r="L147" s="172">
        <v>9575776</v>
      </c>
      <c r="M147" s="168">
        <v>0</v>
      </c>
      <c r="N147" s="168">
        <v>0</v>
      </c>
      <c r="O147" s="172">
        <v>9575776</v>
      </c>
      <c r="P147" s="168">
        <v>2023000231</v>
      </c>
      <c r="Q147" s="165" t="s">
        <v>1165</v>
      </c>
      <c r="R147" s="173">
        <v>44967</v>
      </c>
      <c r="S147" s="168">
        <v>2023000224</v>
      </c>
      <c r="T147" s="173">
        <v>44974</v>
      </c>
      <c r="U147" s="268" t="s">
        <v>87</v>
      </c>
      <c r="V147" s="268" t="s">
        <v>87</v>
      </c>
      <c r="W147" s="168" t="s">
        <v>282</v>
      </c>
      <c r="X147" s="168" t="s">
        <v>283</v>
      </c>
      <c r="Y147" s="174">
        <v>44978</v>
      </c>
      <c r="Z147" s="185">
        <v>44974</v>
      </c>
      <c r="AA147" s="186"/>
      <c r="AB147" s="186"/>
      <c r="AC147" s="186"/>
      <c r="AD147" s="186"/>
      <c r="AE147" s="186"/>
      <c r="AF147" s="186"/>
      <c r="AG147" s="221">
        <v>45185</v>
      </c>
      <c r="AH147" s="222">
        <v>45187</v>
      </c>
      <c r="AI147" s="217">
        <v>9575776</v>
      </c>
      <c r="AJ147" s="207">
        <v>0</v>
      </c>
      <c r="AK147" s="212">
        <v>100</v>
      </c>
      <c r="AL147" s="212">
        <v>100</v>
      </c>
      <c r="AM147" s="168"/>
      <c r="AN147" s="410" t="s">
        <v>77</v>
      </c>
      <c r="AO147" s="168" t="s">
        <v>210</v>
      </c>
      <c r="AP147" s="34" t="s">
        <v>1166</v>
      </c>
    </row>
    <row r="148" spans="1:42" s="177" customFormat="1" x14ac:dyDescent="0.25">
      <c r="A148" s="168" t="s">
        <v>54</v>
      </c>
      <c r="B148" s="165" t="s">
        <v>1167</v>
      </c>
      <c r="C148" s="271">
        <v>143</v>
      </c>
      <c r="D148" s="167">
        <v>44974</v>
      </c>
      <c r="E148" s="168" t="s">
        <v>57</v>
      </c>
      <c r="F148" s="169" t="s">
        <v>1168</v>
      </c>
      <c r="G148" s="170" t="s">
        <v>1026</v>
      </c>
      <c r="H148" s="168" t="s">
        <v>1169</v>
      </c>
      <c r="I148" s="171">
        <v>26433387</v>
      </c>
      <c r="J148" s="168" t="s">
        <v>1170</v>
      </c>
      <c r="K148" s="168" t="s">
        <v>76</v>
      </c>
      <c r="L148" s="172">
        <v>45150000</v>
      </c>
      <c r="M148" s="168">
        <v>0</v>
      </c>
      <c r="N148" s="168">
        <v>0</v>
      </c>
      <c r="O148" s="172">
        <v>45150000</v>
      </c>
      <c r="P148" s="164" t="s">
        <v>1171</v>
      </c>
      <c r="Q148" s="272"/>
      <c r="R148" s="273">
        <v>44964</v>
      </c>
      <c r="S148" s="168" t="s">
        <v>1172</v>
      </c>
      <c r="T148" s="173">
        <v>44974</v>
      </c>
      <c r="U148" s="274" t="s">
        <v>87</v>
      </c>
      <c r="V148" s="274" t="s">
        <v>87</v>
      </c>
      <c r="W148" s="209" t="s">
        <v>581</v>
      </c>
      <c r="X148" s="168" t="s">
        <v>582</v>
      </c>
      <c r="Y148" s="174">
        <v>44978</v>
      </c>
      <c r="Z148" s="185">
        <v>44977</v>
      </c>
      <c r="AA148" s="275"/>
      <c r="AB148" s="275"/>
      <c r="AC148" s="275"/>
      <c r="AD148" s="275"/>
      <c r="AE148" s="275"/>
      <c r="AF148" s="276"/>
      <c r="AG148" s="167" t="s">
        <v>266</v>
      </c>
      <c r="AH148" s="173">
        <v>45302</v>
      </c>
      <c r="AI148" s="277">
        <v>44576666</v>
      </c>
      <c r="AJ148" s="277">
        <v>0</v>
      </c>
      <c r="AK148" s="209">
        <v>100</v>
      </c>
      <c r="AL148" s="209">
        <v>98.73</v>
      </c>
      <c r="AM148" s="168"/>
      <c r="AN148" s="410" t="s">
        <v>77</v>
      </c>
      <c r="AO148" s="168" t="s">
        <v>68</v>
      </c>
      <c r="AP148" s="34" t="s">
        <v>1173</v>
      </c>
    </row>
    <row r="149" spans="1:42" s="177" customFormat="1" x14ac:dyDescent="0.25">
      <c r="A149" s="168" t="s">
        <v>54</v>
      </c>
      <c r="B149" s="165" t="s">
        <v>1174</v>
      </c>
      <c r="C149" s="271">
        <v>144</v>
      </c>
      <c r="D149" s="167">
        <v>44974</v>
      </c>
      <c r="E149" s="168" t="s">
        <v>57</v>
      </c>
      <c r="F149" s="169" t="s">
        <v>1175</v>
      </c>
      <c r="G149" s="170" t="s">
        <v>1026</v>
      </c>
      <c r="H149" s="168" t="s">
        <v>1176</v>
      </c>
      <c r="I149" s="171">
        <v>1083906508</v>
      </c>
      <c r="J149" s="168" t="s">
        <v>1177</v>
      </c>
      <c r="K149" s="168" t="s">
        <v>76</v>
      </c>
      <c r="L149" s="172">
        <v>40585398</v>
      </c>
      <c r="M149" s="168">
        <v>0</v>
      </c>
      <c r="N149" s="168">
        <v>0</v>
      </c>
      <c r="O149" s="172">
        <v>40585398</v>
      </c>
      <c r="P149" s="168">
        <v>2023000194</v>
      </c>
      <c r="Q149" s="165" t="s">
        <v>1178</v>
      </c>
      <c r="R149" s="173">
        <v>44959</v>
      </c>
      <c r="S149" s="168">
        <v>2023000226</v>
      </c>
      <c r="T149" s="173">
        <v>44974</v>
      </c>
      <c r="U149" s="268" t="s">
        <v>87</v>
      </c>
      <c r="V149" s="268" t="s">
        <v>87</v>
      </c>
      <c r="W149" s="168" t="s">
        <v>910</v>
      </c>
      <c r="X149" s="168" t="s">
        <v>1179</v>
      </c>
      <c r="Y149" s="174">
        <v>44978</v>
      </c>
      <c r="Z149" s="185">
        <v>44977</v>
      </c>
      <c r="AA149" s="186"/>
      <c r="AB149" s="186"/>
      <c r="AC149" s="186"/>
      <c r="AD149" s="186"/>
      <c r="AE149" s="186"/>
      <c r="AF149" s="186"/>
      <c r="AG149" s="178" t="s">
        <v>266</v>
      </c>
      <c r="AH149" s="232">
        <v>45296</v>
      </c>
      <c r="AI149" s="235">
        <v>40070027</v>
      </c>
      <c r="AJ149" s="236">
        <v>0</v>
      </c>
      <c r="AK149" s="209">
        <v>100</v>
      </c>
      <c r="AL149" s="209">
        <v>98.73</v>
      </c>
      <c r="AM149" s="168"/>
      <c r="AN149" s="410" t="s">
        <v>77</v>
      </c>
      <c r="AO149" s="168" t="s">
        <v>210</v>
      </c>
      <c r="AP149" s="34" t="s">
        <v>1180</v>
      </c>
    </row>
    <row r="150" spans="1:42" s="177" customFormat="1" ht="15.75" thickBot="1" x14ac:dyDescent="0.3">
      <c r="A150" s="168" t="s">
        <v>54</v>
      </c>
      <c r="B150" s="165" t="s">
        <v>1181</v>
      </c>
      <c r="C150" s="271">
        <v>145</v>
      </c>
      <c r="D150" s="167">
        <v>44977</v>
      </c>
      <c r="E150" s="168" t="s">
        <v>57</v>
      </c>
      <c r="F150" s="169" t="s">
        <v>1182</v>
      </c>
      <c r="G150" s="170" t="s">
        <v>1093</v>
      </c>
      <c r="H150" s="168" t="s">
        <v>1183</v>
      </c>
      <c r="I150" s="171">
        <v>1075236976</v>
      </c>
      <c r="J150" s="168" t="s">
        <v>1184</v>
      </c>
      <c r="K150" s="168" t="s">
        <v>76</v>
      </c>
      <c r="L150" s="172">
        <v>45627270</v>
      </c>
      <c r="M150" s="168">
        <v>0</v>
      </c>
      <c r="N150" s="168">
        <v>0</v>
      </c>
      <c r="O150" s="172">
        <v>45627270</v>
      </c>
      <c r="P150" s="168">
        <v>2023000233</v>
      </c>
      <c r="Q150" s="165" t="s">
        <v>1185</v>
      </c>
      <c r="R150" s="173">
        <v>44967</v>
      </c>
      <c r="S150" s="168">
        <v>2023000252</v>
      </c>
      <c r="T150" s="173">
        <v>44977</v>
      </c>
      <c r="U150" s="268" t="s">
        <v>87</v>
      </c>
      <c r="V150" s="268" t="s">
        <v>87</v>
      </c>
      <c r="W150" s="168" t="s">
        <v>159</v>
      </c>
      <c r="X150" s="168" t="s">
        <v>1186</v>
      </c>
      <c r="Y150" s="174">
        <v>44981</v>
      </c>
      <c r="Z150" s="185">
        <v>44980</v>
      </c>
      <c r="AA150" s="186"/>
      <c r="AB150" s="186"/>
      <c r="AC150" s="186"/>
      <c r="AD150" s="186"/>
      <c r="AE150" s="186"/>
      <c r="AF150" s="186"/>
      <c r="AG150" s="185" t="s">
        <v>354</v>
      </c>
      <c r="AH150" s="234">
        <v>45282</v>
      </c>
      <c r="AI150" s="237">
        <v>45627270</v>
      </c>
      <c r="AJ150" s="278">
        <f t="shared" si="8"/>
        <v>0</v>
      </c>
      <c r="AK150" s="210">
        <v>100</v>
      </c>
      <c r="AL150" s="210">
        <v>100</v>
      </c>
      <c r="AM150" s="168"/>
      <c r="AN150" s="410" t="s">
        <v>77</v>
      </c>
      <c r="AO150" s="168" t="s">
        <v>68</v>
      </c>
      <c r="AP150" s="34" t="s">
        <v>1187</v>
      </c>
    </row>
    <row r="151" spans="1:42" x14ac:dyDescent="0.25">
      <c r="A151" s="33"/>
      <c r="B151" s="23" t="s">
        <v>1188</v>
      </c>
      <c r="C151" s="24">
        <v>146</v>
      </c>
      <c r="D151" s="25" t="s">
        <v>1189</v>
      </c>
      <c r="E151" s="33"/>
      <c r="F151" s="26"/>
      <c r="G151" s="27"/>
      <c r="H151" s="33" t="s">
        <v>1190</v>
      </c>
      <c r="I151" s="28"/>
      <c r="J151" s="33" t="s">
        <v>1191</v>
      </c>
      <c r="K151" s="33" t="s">
        <v>76</v>
      </c>
      <c r="L151" s="33"/>
      <c r="M151" s="33">
        <v>0</v>
      </c>
      <c r="N151" s="33">
        <v>0</v>
      </c>
      <c r="O151" s="33"/>
      <c r="P151" s="33"/>
      <c r="Q151" s="23"/>
      <c r="R151" s="79"/>
      <c r="S151" s="33"/>
      <c r="T151" s="79"/>
      <c r="U151" s="29" t="s">
        <v>87</v>
      </c>
      <c r="V151" s="29" t="s">
        <v>87</v>
      </c>
      <c r="W151" s="33"/>
      <c r="X151" s="33"/>
      <c r="Y151" s="30"/>
      <c r="Z151" s="31"/>
      <c r="AA151" s="80"/>
      <c r="AB151" s="80"/>
      <c r="AC151" s="80"/>
      <c r="AD151" s="80"/>
      <c r="AE151" s="80"/>
      <c r="AF151" s="80"/>
      <c r="AG151" s="32"/>
      <c r="AH151" s="81"/>
      <c r="AI151" s="82"/>
      <c r="AJ151" s="83"/>
      <c r="AK151" s="84"/>
      <c r="AL151" s="84"/>
      <c r="AM151" s="73"/>
      <c r="AN151" s="417" t="s">
        <v>1192</v>
      </c>
      <c r="AO151" s="33"/>
      <c r="AP151" s="34" t="s">
        <v>69</v>
      </c>
    </row>
    <row r="152" spans="1:42" s="177" customFormat="1" x14ac:dyDescent="0.25">
      <c r="A152" s="168" t="s">
        <v>54</v>
      </c>
      <c r="B152" s="165" t="s">
        <v>1193</v>
      </c>
      <c r="C152" s="271">
        <v>147</v>
      </c>
      <c r="D152" s="167">
        <v>44981</v>
      </c>
      <c r="E152" s="168" t="s">
        <v>82</v>
      </c>
      <c r="F152" s="169" t="s">
        <v>1194</v>
      </c>
      <c r="G152" s="170" t="s">
        <v>679</v>
      </c>
      <c r="H152" s="168" t="s">
        <v>1195</v>
      </c>
      <c r="I152" s="171">
        <v>1003801928</v>
      </c>
      <c r="J152" s="168" t="s">
        <v>1196</v>
      </c>
      <c r="K152" s="168" t="s">
        <v>76</v>
      </c>
      <c r="L152" s="172">
        <v>17960400</v>
      </c>
      <c r="M152" s="168">
        <v>0</v>
      </c>
      <c r="N152" s="168">
        <v>0</v>
      </c>
      <c r="O152" s="172">
        <v>17960400</v>
      </c>
      <c r="P152" s="168">
        <v>2023000270</v>
      </c>
      <c r="Q152" s="165" t="s">
        <v>1197</v>
      </c>
      <c r="R152" s="173">
        <v>44977</v>
      </c>
      <c r="S152" s="168">
        <v>2023000263</v>
      </c>
      <c r="T152" s="173">
        <v>44981</v>
      </c>
      <c r="U152" s="268" t="s">
        <v>87</v>
      </c>
      <c r="V152" s="268" t="s">
        <v>87</v>
      </c>
      <c r="W152" s="168" t="s">
        <v>64</v>
      </c>
      <c r="X152" s="168" t="s">
        <v>1198</v>
      </c>
      <c r="Y152" s="174">
        <v>44984</v>
      </c>
      <c r="Z152" s="185">
        <v>44984</v>
      </c>
      <c r="AA152" s="186"/>
      <c r="AB152" s="186"/>
      <c r="AC152" s="186"/>
      <c r="AD152" s="186"/>
      <c r="AE152" s="186"/>
      <c r="AF152" s="186"/>
      <c r="AG152" s="185">
        <v>45348</v>
      </c>
      <c r="AH152" s="234"/>
      <c r="AI152" s="237">
        <v>14967000</v>
      </c>
      <c r="AJ152" s="278">
        <v>13470300</v>
      </c>
      <c r="AK152" s="212">
        <v>100</v>
      </c>
      <c r="AL152" s="212">
        <v>75</v>
      </c>
      <c r="AM152" s="168"/>
      <c r="AN152" s="410" t="s">
        <v>67</v>
      </c>
      <c r="AO152" s="168" t="s">
        <v>210</v>
      </c>
      <c r="AP152" s="34" t="s">
        <v>1199</v>
      </c>
    </row>
    <row r="153" spans="1:42" s="177" customFormat="1" x14ac:dyDescent="0.25">
      <c r="A153" s="168" t="s">
        <v>54</v>
      </c>
      <c r="B153" s="165" t="s">
        <v>1200</v>
      </c>
      <c r="C153" s="271">
        <v>148</v>
      </c>
      <c r="D153" s="167">
        <v>44984</v>
      </c>
      <c r="E153" s="168" t="s">
        <v>82</v>
      </c>
      <c r="F153" s="169" t="s">
        <v>1201</v>
      </c>
      <c r="G153" s="170" t="s">
        <v>679</v>
      </c>
      <c r="H153" s="168" t="s">
        <v>1202</v>
      </c>
      <c r="I153" s="171">
        <v>1075319095</v>
      </c>
      <c r="J153" s="168" t="s">
        <v>1203</v>
      </c>
      <c r="K153" s="168" t="s">
        <v>76</v>
      </c>
      <c r="L153" s="172">
        <v>17960400</v>
      </c>
      <c r="M153" s="168">
        <v>0</v>
      </c>
      <c r="N153" s="168">
        <v>0</v>
      </c>
      <c r="O153" s="172">
        <v>17960400</v>
      </c>
      <c r="P153" s="168">
        <v>2023000269</v>
      </c>
      <c r="Q153" s="165" t="s">
        <v>1204</v>
      </c>
      <c r="R153" s="173">
        <v>44977</v>
      </c>
      <c r="S153" s="168">
        <v>2023000287</v>
      </c>
      <c r="T153" s="173">
        <v>44984</v>
      </c>
      <c r="U153" s="268" t="s">
        <v>87</v>
      </c>
      <c r="V153" s="268" t="s">
        <v>87</v>
      </c>
      <c r="W153" s="168" t="s">
        <v>64</v>
      </c>
      <c r="X153" s="168" t="s">
        <v>1198</v>
      </c>
      <c r="Y153" s="174">
        <v>44986</v>
      </c>
      <c r="Z153" s="185">
        <v>44985</v>
      </c>
      <c r="AA153" s="186"/>
      <c r="AB153" s="186"/>
      <c r="AC153" s="186"/>
      <c r="AD153" s="186"/>
      <c r="AE153" s="186"/>
      <c r="AF153" s="186"/>
      <c r="AG153" s="185">
        <v>45349</v>
      </c>
      <c r="AH153" s="234"/>
      <c r="AI153" s="237">
        <v>14967000</v>
      </c>
      <c r="AJ153" s="278">
        <v>13470300</v>
      </c>
      <c r="AK153" s="209">
        <v>100</v>
      </c>
      <c r="AL153" s="209">
        <v>75</v>
      </c>
      <c r="AM153" s="168"/>
      <c r="AN153" s="410" t="s">
        <v>67</v>
      </c>
      <c r="AO153" s="168" t="s">
        <v>210</v>
      </c>
      <c r="AP153" s="34" t="s">
        <v>1205</v>
      </c>
    </row>
    <row r="154" spans="1:42" s="177" customFormat="1" x14ac:dyDescent="0.25">
      <c r="A154" s="168" t="s">
        <v>54</v>
      </c>
      <c r="B154" s="165" t="s">
        <v>1206</v>
      </c>
      <c r="C154" s="271">
        <v>149</v>
      </c>
      <c r="D154" s="167">
        <v>44987</v>
      </c>
      <c r="E154" s="168" t="s">
        <v>82</v>
      </c>
      <c r="F154" s="169" t="s">
        <v>1207</v>
      </c>
      <c r="G154" s="170" t="s">
        <v>1026</v>
      </c>
      <c r="H154" s="168" t="s">
        <v>1208</v>
      </c>
      <c r="I154" s="171">
        <v>1075276775</v>
      </c>
      <c r="J154" s="168" t="s">
        <v>1209</v>
      </c>
      <c r="K154" s="168" t="s">
        <v>76</v>
      </c>
      <c r="L154" s="168">
        <v>23520000</v>
      </c>
      <c r="M154" s="168">
        <v>0</v>
      </c>
      <c r="N154" s="168">
        <v>0</v>
      </c>
      <c r="O154" s="168">
        <v>23520000</v>
      </c>
      <c r="P154" s="168">
        <v>2023000258</v>
      </c>
      <c r="Q154" s="165" t="s">
        <v>1210</v>
      </c>
      <c r="R154" s="173">
        <v>44972</v>
      </c>
      <c r="S154" s="168">
        <v>2023000345</v>
      </c>
      <c r="T154" s="173">
        <v>44988</v>
      </c>
      <c r="U154" s="268" t="s">
        <v>87</v>
      </c>
      <c r="V154" s="268" t="s">
        <v>87</v>
      </c>
      <c r="W154" s="168" t="s">
        <v>64</v>
      </c>
      <c r="X154" s="168" t="s">
        <v>65</v>
      </c>
      <c r="Y154" s="174">
        <v>44992</v>
      </c>
      <c r="Z154" s="185">
        <v>44988</v>
      </c>
      <c r="AA154" s="186"/>
      <c r="AB154" s="186"/>
      <c r="AC154" s="186"/>
      <c r="AD154" s="186"/>
      <c r="AE154" s="186"/>
      <c r="AF154" s="186"/>
      <c r="AG154" s="185">
        <v>45656</v>
      </c>
      <c r="AH154" s="234"/>
      <c r="AI154" s="237">
        <v>22400000</v>
      </c>
      <c r="AJ154" s="278">
        <f t="shared" si="8"/>
        <v>1120000</v>
      </c>
      <c r="AK154" s="212">
        <v>100</v>
      </c>
      <c r="AL154" s="212">
        <v>94.6</v>
      </c>
      <c r="AM154" s="208"/>
      <c r="AN154" s="413" t="s">
        <v>67</v>
      </c>
      <c r="AO154" s="168" t="s">
        <v>78</v>
      </c>
      <c r="AP154" s="34" t="s">
        <v>1211</v>
      </c>
    </row>
    <row r="155" spans="1:42" s="177" customFormat="1" x14ac:dyDescent="0.25">
      <c r="A155" s="168" t="s">
        <v>54</v>
      </c>
      <c r="B155" s="165" t="s">
        <v>1212</v>
      </c>
      <c r="C155" s="271">
        <v>150</v>
      </c>
      <c r="D155" s="167">
        <v>44981</v>
      </c>
      <c r="E155" s="168" t="s">
        <v>82</v>
      </c>
      <c r="F155" s="169" t="s">
        <v>1213</v>
      </c>
      <c r="G155" s="170" t="s">
        <v>679</v>
      </c>
      <c r="H155" s="168" t="s">
        <v>1214</v>
      </c>
      <c r="I155" s="171">
        <v>1075321960</v>
      </c>
      <c r="J155" s="168" t="s">
        <v>1215</v>
      </c>
      <c r="K155" s="168" t="s">
        <v>76</v>
      </c>
      <c r="L155" s="172">
        <v>17960400</v>
      </c>
      <c r="M155" s="168">
        <v>0</v>
      </c>
      <c r="N155" s="168">
        <v>0</v>
      </c>
      <c r="O155" s="172">
        <v>17960400</v>
      </c>
      <c r="P155" s="168">
        <v>2023000272</v>
      </c>
      <c r="Q155" s="165" t="s">
        <v>1204</v>
      </c>
      <c r="R155" s="173">
        <v>44977</v>
      </c>
      <c r="S155" s="168">
        <v>2023000266</v>
      </c>
      <c r="T155" s="173">
        <v>44981</v>
      </c>
      <c r="U155" s="268" t="s">
        <v>87</v>
      </c>
      <c r="V155" s="268" t="s">
        <v>87</v>
      </c>
      <c r="W155" s="168" t="s">
        <v>64</v>
      </c>
      <c r="X155" s="168" t="s">
        <v>1198</v>
      </c>
      <c r="Y155" s="174">
        <v>44984</v>
      </c>
      <c r="Z155" s="185">
        <v>44984</v>
      </c>
      <c r="AA155" s="194"/>
      <c r="AB155" s="194"/>
      <c r="AC155" s="194"/>
      <c r="AD155" s="194"/>
      <c r="AE155" s="194"/>
      <c r="AF155" s="194"/>
      <c r="AG155" s="221">
        <v>45348</v>
      </c>
      <c r="AH155" s="190"/>
      <c r="AI155" s="191">
        <v>14967000</v>
      </c>
      <c r="AJ155" s="192">
        <f t="shared" si="8"/>
        <v>2993400</v>
      </c>
      <c r="AK155" s="218">
        <v>100</v>
      </c>
      <c r="AL155" s="218">
        <v>75</v>
      </c>
      <c r="AM155" s="184"/>
      <c r="AN155" s="411" t="s">
        <v>67</v>
      </c>
      <c r="AO155" s="168" t="s">
        <v>210</v>
      </c>
      <c r="AP155" s="34" t="s">
        <v>1216</v>
      </c>
    </row>
    <row r="156" spans="1:42" s="177" customFormat="1" x14ac:dyDescent="0.25">
      <c r="A156" s="168" t="s">
        <v>54</v>
      </c>
      <c r="B156" s="165" t="s">
        <v>1217</v>
      </c>
      <c r="C156" s="271">
        <v>151</v>
      </c>
      <c r="D156" s="167">
        <v>44981</v>
      </c>
      <c r="E156" s="168" t="s">
        <v>57</v>
      </c>
      <c r="F156" s="169" t="s">
        <v>1218</v>
      </c>
      <c r="G156" s="170" t="s">
        <v>973</v>
      </c>
      <c r="H156" s="168" t="s">
        <v>1219</v>
      </c>
      <c r="I156" s="171">
        <v>83089598</v>
      </c>
      <c r="J156" s="168" t="s">
        <v>1220</v>
      </c>
      <c r="K156" s="168" t="s">
        <v>76</v>
      </c>
      <c r="L156" s="172">
        <v>61600000</v>
      </c>
      <c r="M156" s="168">
        <v>0</v>
      </c>
      <c r="N156" s="168">
        <v>0</v>
      </c>
      <c r="O156" s="172">
        <v>61600000</v>
      </c>
      <c r="P156" s="168">
        <v>2023000238</v>
      </c>
      <c r="Q156" s="165" t="s">
        <v>1221</v>
      </c>
      <c r="R156" s="173">
        <v>44967</v>
      </c>
      <c r="S156" s="168">
        <v>2023000262</v>
      </c>
      <c r="T156" s="173">
        <v>44981</v>
      </c>
      <c r="U156" s="268" t="s">
        <v>87</v>
      </c>
      <c r="V156" s="268" t="s">
        <v>87</v>
      </c>
      <c r="W156" s="168" t="s">
        <v>159</v>
      </c>
      <c r="X156" s="168" t="s">
        <v>160</v>
      </c>
      <c r="Y156" s="174">
        <v>44984</v>
      </c>
      <c r="Z156" s="187">
        <v>44984</v>
      </c>
      <c r="AA156" s="168"/>
      <c r="AB156" s="168"/>
      <c r="AC156" s="168"/>
      <c r="AD156" s="168"/>
      <c r="AE156" s="168"/>
      <c r="AF156" s="168"/>
      <c r="AG156" s="167" t="s">
        <v>364</v>
      </c>
      <c r="AH156" s="174">
        <v>45289</v>
      </c>
      <c r="AI156" s="175">
        <v>61600000</v>
      </c>
      <c r="AJ156" s="175">
        <v>0</v>
      </c>
      <c r="AK156" s="209">
        <v>100</v>
      </c>
      <c r="AL156" s="209">
        <v>100</v>
      </c>
      <c r="AM156" s="168"/>
      <c r="AN156" s="410" t="s">
        <v>77</v>
      </c>
      <c r="AO156" s="168" t="s">
        <v>68</v>
      </c>
      <c r="AP156" s="34" t="s">
        <v>1222</v>
      </c>
    </row>
    <row r="157" spans="1:42" s="177" customFormat="1" x14ac:dyDescent="0.25">
      <c r="A157" s="168" t="s">
        <v>54</v>
      </c>
      <c r="B157" s="165" t="s">
        <v>1223</v>
      </c>
      <c r="C157" s="271">
        <v>152</v>
      </c>
      <c r="D157" s="167">
        <v>44984</v>
      </c>
      <c r="E157" s="168" t="s">
        <v>82</v>
      </c>
      <c r="F157" s="169" t="s">
        <v>1224</v>
      </c>
      <c r="G157" s="170" t="s">
        <v>679</v>
      </c>
      <c r="H157" s="168" t="s">
        <v>1225</v>
      </c>
      <c r="I157" s="171">
        <v>1083923016</v>
      </c>
      <c r="J157" s="168" t="s">
        <v>1226</v>
      </c>
      <c r="K157" s="168" t="s">
        <v>76</v>
      </c>
      <c r="L157" s="172">
        <v>17960400</v>
      </c>
      <c r="M157" s="168">
        <v>0</v>
      </c>
      <c r="N157" s="168">
        <v>0</v>
      </c>
      <c r="O157" s="172">
        <v>17960400</v>
      </c>
      <c r="P157" s="168">
        <v>2023000275</v>
      </c>
      <c r="Q157" s="165" t="s">
        <v>1227</v>
      </c>
      <c r="R157" s="173">
        <v>44977</v>
      </c>
      <c r="S157" s="168">
        <v>2023000286</v>
      </c>
      <c r="T157" s="173">
        <v>44984</v>
      </c>
      <c r="U157" s="268" t="s">
        <v>87</v>
      </c>
      <c r="V157" s="268" t="s">
        <v>87</v>
      </c>
      <c r="W157" s="168" t="s">
        <v>64</v>
      </c>
      <c r="X157" s="168" t="s">
        <v>1228</v>
      </c>
      <c r="Y157" s="174">
        <v>44986</v>
      </c>
      <c r="Z157" s="185">
        <v>44985</v>
      </c>
      <c r="AA157" s="179"/>
      <c r="AB157" s="198"/>
      <c r="AC157" s="208"/>
      <c r="AD157" s="208"/>
      <c r="AE157" s="208"/>
      <c r="AF157" s="208"/>
      <c r="AG157" s="247">
        <v>45349</v>
      </c>
      <c r="AH157" s="206">
        <v>45356</v>
      </c>
      <c r="AI157" s="207">
        <v>17960400</v>
      </c>
      <c r="AJ157" s="207">
        <v>0</v>
      </c>
      <c r="AK157" s="212">
        <v>100</v>
      </c>
      <c r="AL157" s="212">
        <v>91.67</v>
      </c>
      <c r="AM157" s="208"/>
      <c r="AN157" s="413" t="s">
        <v>77</v>
      </c>
      <c r="AO157" s="168" t="s">
        <v>68</v>
      </c>
      <c r="AP157" s="34" t="s">
        <v>1229</v>
      </c>
    </row>
    <row r="158" spans="1:42" s="177" customFormat="1" x14ac:dyDescent="0.25">
      <c r="A158" s="168" t="s">
        <v>54</v>
      </c>
      <c r="B158" s="165" t="s">
        <v>1230</v>
      </c>
      <c r="C158" s="271">
        <v>153</v>
      </c>
      <c r="D158" s="167">
        <v>44981</v>
      </c>
      <c r="E158" s="168" t="s">
        <v>57</v>
      </c>
      <c r="F158" s="169" t="s">
        <v>1231</v>
      </c>
      <c r="G158" s="170" t="s">
        <v>973</v>
      </c>
      <c r="H158" s="168" t="s">
        <v>1232</v>
      </c>
      <c r="I158" s="171">
        <v>12191429</v>
      </c>
      <c r="J158" s="168" t="s">
        <v>1233</v>
      </c>
      <c r="K158" s="168" t="s">
        <v>76</v>
      </c>
      <c r="L158" s="172">
        <v>45680540</v>
      </c>
      <c r="M158" s="168">
        <v>0</v>
      </c>
      <c r="N158" s="168">
        <v>0</v>
      </c>
      <c r="O158" s="172">
        <v>45680540</v>
      </c>
      <c r="P158" s="168">
        <v>2023000265</v>
      </c>
      <c r="Q158" s="165" t="s">
        <v>1234</v>
      </c>
      <c r="R158" s="173">
        <v>44974</v>
      </c>
      <c r="S158" s="168">
        <v>2023000264</v>
      </c>
      <c r="T158" s="173">
        <v>44981</v>
      </c>
      <c r="U158" s="268" t="s">
        <v>87</v>
      </c>
      <c r="V158" s="268" t="s">
        <v>87</v>
      </c>
      <c r="W158" s="168" t="s">
        <v>775</v>
      </c>
      <c r="X158" s="168" t="s">
        <v>832</v>
      </c>
      <c r="Y158" s="174">
        <v>44984</v>
      </c>
      <c r="Z158" s="167">
        <v>44984</v>
      </c>
      <c r="AA158" s="168"/>
      <c r="AB158" s="238"/>
      <c r="AC158" s="168"/>
      <c r="AD158" s="168"/>
      <c r="AE158" s="168"/>
      <c r="AF158" s="168"/>
      <c r="AG158" s="167">
        <v>45196</v>
      </c>
      <c r="AH158" s="174">
        <v>45196</v>
      </c>
      <c r="AI158" s="175">
        <v>31976378</v>
      </c>
      <c r="AJ158" s="175">
        <f t="shared" ref="AJ158" si="10">L158-AI158</f>
        <v>13704162</v>
      </c>
      <c r="AK158" s="209">
        <v>70</v>
      </c>
      <c r="AL158" s="209">
        <v>70</v>
      </c>
      <c r="AM158" s="168"/>
      <c r="AN158" s="410" t="s">
        <v>78</v>
      </c>
      <c r="AO158" s="168" t="s">
        <v>68</v>
      </c>
      <c r="AP158" s="34" t="s">
        <v>1235</v>
      </c>
    </row>
    <row r="159" spans="1:42" s="177" customFormat="1" x14ac:dyDescent="0.25">
      <c r="A159" s="168" t="s">
        <v>54</v>
      </c>
      <c r="B159" s="165" t="s">
        <v>1236</v>
      </c>
      <c r="C159" s="271">
        <v>154</v>
      </c>
      <c r="D159" s="167">
        <v>44981</v>
      </c>
      <c r="E159" s="168" t="s">
        <v>82</v>
      </c>
      <c r="F159" s="169" t="s">
        <v>1237</v>
      </c>
      <c r="G159" s="170" t="s">
        <v>1026</v>
      </c>
      <c r="H159" s="168" t="s">
        <v>1238</v>
      </c>
      <c r="I159" s="171">
        <v>1075250988</v>
      </c>
      <c r="J159" s="168" t="s">
        <v>1239</v>
      </c>
      <c r="K159" s="168" t="s">
        <v>76</v>
      </c>
      <c r="L159" s="172">
        <v>21000000</v>
      </c>
      <c r="M159" s="168">
        <v>0</v>
      </c>
      <c r="N159" s="168">
        <v>0</v>
      </c>
      <c r="O159" s="172">
        <v>21000000</v>
      </c>
      <c r="P159" s="168">
        <v>2023000252</v>
      </c>
      <c r="Q159" s="165" t="s">
        <v>1240</v>
      </c>
      <c r="R159" s="173">
        <v>44972</v>
      </c>
      <c r="S159" s="168">
        <v>2023000265</v>
      </c>
      <c r="T159" s="173">
        <v>44981</v>
      </c>
      <c r="U159" s="173" t="s">
        <v>87</v>
      </c>
      <c r="V159" s="173" t="s">
        <v>87</v>
      </c>
      <c r="W159" s="168" t="s">
        <v>137</v>
      </c>
      <c r="X159" s="168" t="s">
        <v>379</v>
      </c>
      <c r="Y159" s="174">
        <v>44984</v>
      </c>
      <c r="Z159" s="185">
        <v>44984</v>
      </c>
      <c r="AA159" s="186"/>
      <c r="AB159" s="193"/>
      <c r="AC159" s="199"/>
      <c r="AD159" s="199"/>
      <c r="AE159" s="199"/>
      <c r="AF159" s="199"/>
      <c r="AG159" s="200">
        <v>45291</v>
      </c>
      <c r="AH159" s="201">
        <v>45671</v>
      </c>
      <c r="AI159" s="202">
        <v>20266667</v>
      </c>
      <c r="AJ159" s="202">
        <f t="shared" si="8"/>
        <v>733333</v>
      </c>
      <c r="AK159" s="210">
        <v>100</v>
      </c>
      <c r="AL159" s="210">
        <v>96.51</v>
      </c>
      <c r="AM159" s="199"/>
      <c r="AN159" s="414" t="s">
        <v>77</v>
      </c>
      <c r="AO159" s="168" t="s">
        <v>68</v>
      </c>
      <c r="AP159" s="34" t="s">
        <v>1241</v>
      </c>
    </row>
    <row r="160" spans="1:42" s="177" customFormat="1" x14ac:dyDescent="0.25">
      <c r="A160" s="168" t="s">
        <v>54</v>
      </c>
      <c r="B160" s="165" t="s">
        <v>1242</v>
      </c>
      <c r="C160" s="271">
        <v>155</v>
      </c>
      <c r="D160" s="167">
        <v>44984</v>
      </c>
      <c r="E160" s="168" t="s">
        <v>82</v>
      </c>
      <c r="F160" s="169" t="s">
        <v>1243</v>
      </c>
      <c r="G160" s="170" t="s">
        <v>771</v>
      </c>
      <c r="H160" s="168" t="s">
        <v>1244</v>
      </c>
      <c r="I160" s="171">
        <v>1007674791</v>
      </c>
      <c r="J160" s="168" t="s">
        <v>1245</v>
      </c>
      <c r="K160" s="168" t="s">
        <v>76</v>
      </c>
      <c r="L160" s="172">
        <v>7439040</v>
      </c>
      <c r="M160" s="168">
        <v>0</v>
      </c>
      <c r="N160" s="168">
        <v>0</v>
      </c>
      <c r="O160" s="172">
        <v>7439040</v>
      </c>
      <c r="P160" s="168">
        <v>2023000259</v>
      </c>
      <c r="Q160" s="165" t="s">
        <v>1246</v>
      </c>
      <c r="R160" s="173">
        <v>44972</v>
      </c>
      <c r="S160" s="168">
        <v>2023000297</v>
      </c>
      <c r="T160" s="173">
        <v>44984</v>
      </c>
      <c r="U160" s="173" t="s">
        <v>87</v>
      </c>
      <c r="V160" s="173" t="s">
        <v>87</v>
      </c>
      <c r="W160" s="168" t="s">
        <v>159</v>
      </c>
      <c r="X160" s="168" t="s">
        <v>197</v>
      </c>
      <c r="Y160" s="174">
        <v>44988</v>
      </c>
      <c r="Z160" s="185">
        <v>44985</v>
      </c>
      <c r="AA160" s="186"/>
      <c r="AB160" s="186"/>
      <c r="AC160" s="179"/>
      <c r="AD160" s="179"/>
      <c r="AE160" s="198"/>
      <c r="AF160" s="199"/>
      <c r="AG160" s="200">
        <v>45165</v>
      </c>
      <c r="AH160" s="201">
        <v>45197</v>
      </c>
      <c r="AI160" s="202">
        <f>1239840*6</f>
        <v>7439040</v>
      </c>
      <c r="AJ160" s="202">
        <v>0</v>
      </c>
      <c r="AK160" s="210">
        <v>100</v>
      </c>
      <c r="AL160" s="210">
        <v>100</v>
      </c>
      <c r="AM160" s="199"/>
      <c r="AN160" s="410" t="s">
        <v>77</v>
      </c>
      <c r="AO160" s="168" t="s">
        <v>68</v>
      </c>
      <c r="AP160" s="34" t="s">
        <v>1247</v>
      </c>
    </row>
    <row r="161" spans="1:42" s="177" customFormat="1" x14ac:dyDescent="0.25">
      <c r="A161" s="168" t="s">
        <v>54</v>
      </c>
      <c r="B161" s="165" t="s">
        <v>1248</v>
      </c>
      <c r="C161" s="271">
        <v>156</v>
      </c>
      <c r="D161" s="167">
        <v>44981</v>
      </c>
      <c r="E161" s="267" t="s">
        <v>1249</v>
      </c>
      <c r="F161" s="169" t="s">
        <v>1250</v>
      </c>
      <c r="G161" s="170" t="s">
        <v>1251</v>
      </c>
      <c r="H161" s="168" t="s">
        <v>1252</v>
      </c>
      <c r="I161" s="171" t="s">
        <v>1253</v>
      </c>
      <c r="J161" s="168" t="s">
        <v>1254</v>
      </c>
      <c r="K161" s="168" t="s">
        <v>62</v>
      </c>
      <c r="L161" s="172">
        <v>920638346</v>
      </c>
      <c r="M161" s="172">
        <v>64444684</v>
      </c>
      <c r="N161" s="168">
        <v>0</v>
      </c>
      <c r="O161" s="168">
        <f>L161+M161</f>
        <v>985083030</v>
      </c>
      <c r="P161" s="168">
        <v>2023000176</v>
      </c>
      <c r="Q161" s="165" t="s">
        <v>1255</v>
      </c>
      <c r="R161" s="173">
        <v>44957</v>
      </c>
      <c r="S161" s="168">
        <v>2023000268</v>
      </c>
      <c r="T161" s="173">
        <v>44981</v>
      </c>
      <c r="U161" s="173" t="s">
        <v>87</v>
      </c>
      <c r="V161" s="173" t="s">
        <v>87</v>
      </c>
      <c r="W161" s="168" t="s">
        <v>148</v>
      </c>
      <c r="X161" s="168" t="s">
        <v>1256</v>
      </c>
      <c r="Y161" s="174">
        <v>44991</v>
      </c>
      <c r="Z161" s="185">
        <v>44988</v>
      </c>
      <c r="AA161" s="186">
        <v>180</v>
      </c>
      <c r="AB161" s="186"/>
      <c r="AC161" s="194"/>
      <c r="AD161" s="194"/>
      <c r="AE161" s="225"/>
      <c r="AF161" s="199"/>
      <c r="AG161" s="200">
        <v>45472</v>
      </c>
      <c r="AH161" s="201"/>
      <c r="AI161" s="202">
        <v>276191503</v>
      </c>
      <c r="AJ161" s="202">
        <f>O161-AI161</f>
        <v>708891527</v>
      </c>
      <c r="AK161" s="210">
        <v>0</v>
      </c>
      <c r="AL161" s="210">
        <v>30</v>
      </c>
      <c r="AM161" s="199"/>
      <c r="AN161" s="414" t="s">
        <v>210</v>
      </c>
      <c r="AO161" s="168" t="s">
        <v>210</v>
      </c>
      <c r="AP161" s="34" t="s">
        <v>1257</v>
      </c>
    </row>
    <row r="162" spans="1:42" s="177" customFormat="1" x14ac:dyDescent="0.25">
      <c r="A162" s="168" t="s">
        <v>54</v>
      </c>
      <c r="B162" s="165" t="s">
        <v>1258</v>
      </c>
      <c r="C162" s="271">
        <v>157</v>
      </c>
      <c r="D162" s="167">
        <v>44982</v>
      </c>
      <c r="E162" s="168" t="s">
        <v>82</v>
      </c>
      <c r="F162" s="169" t="s">
        <v>1259</v>
      </c>
      <c r="G162" s="170" t="s">
        <v>679</v>
      </c>
      <c r="H162" s="168" t="s">
        <v>1260</v>
      </c>
      <c r="I162" s="171">
        <v>1007704913</v>
      </c>
      <c r="J162" s="168" t="s">
        <v>1261</v>
      </c>
      <c r="K162" s="168" t="s">
        <v>76</v>
      </c>
      <c r="L162" s="172">
        <v>17960400</v>
      </c>
      <c r="M162" s="168">
        <v>0</v>
      </c>
      <c r="N162" s="168">
        <v>0</v>
      </c>
      <c r="O162" s="172">
        <v>17960400</v>
      </c>
      <c r="P162" s="168">
        <v>2023000274</v>
      </c>
      <c r="Q162" s="165" t="s">
        <v>1204</v>
      </c>
      <c r="R162" s="173">
        <v>44977</v>
      </c>
      <c r="S162" s="168">
        <v>2023000278</v>
      </c>
      <c r="T162" s="173">
        <v>44981</v>
      </c>
      <c r="U162" s="173" t="s">
        <v>87</v>
      </c>
      <c r="V162" s="173" t="s">
        <v>87</v>
      </c>
      <c r="W162" s="168" t="s">
        <v>64</v>
      </c>
      <c r="X162" s="168" t="s">
        <v>1228</v>
      </c>
      <c r="Y162" s="174">
        <v>44958</v>
      </c>
      <c r="Z162" s="185">
        <v>44984</v>
      </c>
      <c r="AA162" s="186"/>
      <c r="AB162" s="193"/>
      <c r="AC162" s="168"/>
      <c r="AD162" s="168"/>
      <c r="AE162" s="168"/>
      <c r="AF162" s="168"/>
      <c r="AG162" s="167">
        <v>45348</v>
      </c>
      <c r="AH162" s="173">
        <v>45356</v>
      </c>
      <c r="AI162" s="175">
        <v>17960400</v>
      </c>
      <c r="AJ162" s="175">
        <v>0</v>
      </c>
      <c r="AK162" s="209">
        <v>100</v>
      </c>
      <c r="AL162" s="209">
        <v>100</v>
      </c>
      <c r="AM162" s="168"/>
      <c r="AN162" s="410" t="s">
        <v>77</v>
      </c>
      <c r="AO162" s="168" t="s">
        <v>68</v>
      </c>
      <c r="AP162" s="34" t="s">
        <v>1262</v>
      </c>
    </row>
    <row r="163" spans="1:42" s="177" customFormat="1" x14ac:dyDescent="0.25">
      <c r="A163" s="168" t="s">
        <v>54</v>
      </c>
      <c r="B163" s="165" t="s">
        <v>1263</v>
      </c>
      <c r="C163" s="271">
        <v>158</v>
      </c>
      <c r="D163" s="167">
        <v>44982</v>
      </c>
      <c r="E163" s="168" t="s">
        <v>57</v>
      </c>
      <c r="F163" s="169" t="s">
        <v>1264</v>
      </c>
      <c r="G163" s="170" t="s">
        <v>973</v>
      </c>
      <c r="H163" s="168" t="s">
        <v>1265</v>
      </c>
      <c r="I163" s="171">
        <v>36347195</v>
      </c>
      <c r="J163" s="168" t="s">
        <v>1266</v>
      </c>
      <c r="K163" s="168" t="s">
        <v>76</v>
      </c>
      <c r="L163" s="172">
        <v>48998430</v>
      </c>
      <c r="M163" s="168">
        <v>0</v>
      </c>
      <c r="N163" s="168">
        <v>0</v>
      </c>
      <c r="O163" s="172">
        <v>48998430</v>
      </c>
      <c r="P163" s="168">
        <v>2023000296</v>
      </c>
      <c r="Q163" s="165" t="s">
        <v>1267</v>
      </c>
      <c r="R163" s="173">
        <v>44979</v>
      </c>
      <c r="S163" s="168">
        <v>2023000277</v>
      </c>
      <c r="T163" s="173">
        <v>44981</v>
      </c>
      <c r="U163" s="173" t="s">
        <v>87</v>
      </c>
      <c r="V163" s="173" t="s">
        <v>87</v>
      </c>
      <c r="W163" s="168" t="s">
        <v>159</v>
      </c>
      <c r="X163" s="168" t="s">
        <v>300</v>
      </c>
      <c r="Y163" s="174">
        <v>44991</v>
      </c>
      <c r="Z163" s="185">
        <v>44985</v>
      </c>
      <c r="AA163" s="186"/>
      <c r="AB163" s="186"/>
      <c r="AC163" s="204"/>
      <c r="AD163" s="246"/>
      <c r="AE163" s="208"/>
      <c r="AF163" s="208"/>
      <c r="AG163" s="247">
        <v>45287</v>
      </c>
      <c r="AH163" s="206">
        <v>45295</v>
      </c>
      <c r="AI163" s="207">
        <v>48998430</v>
      </c>
      <c r="AJ163" s="207">
        <v>0</v>
      </c>
      <c r="AK163" s="212">
        <v>100</v>
      </c>
      <c r="AL163" s="212">
        <v>100</v>
      </c>
      <c r="AM163" s="208"/>
      <c r="AN163" s="410" t="s">
        <v>77</v>
      </c>
      <c r="AO163" s="168" t="s">
        <v>210</v>
      </c>
      <c r="AP163" s="34" t="s">
        <v>1268</v>
      </c>
    </row>
    <row r="164" spans="1:42" s="177" customFormat="1" x14ac:dyDescent="0.25">
      <c r="A164" s="168" t="s">
        <v>54</v>
      </c>
      <c r="B164" s="165" t="s">
        <v>1269</v>
      </c>
      <c r="C164" s="271">
        <v>159</v>
      </c>
      <c r="D164" s="167">
        <v>44984</v>
      </c>
      <c r="E164" s="168" t="s">
        <v>82</v>
      </c>
      <c r="F164" s="169" t="s">
        <v>1270</v>
      </c>
      <c r="G164" s="170" t="s">
        <v>679</v>
      </c>
      <c r="H164" s="168" t="s">
        <v>1271</v>
      </c>
      <c r="I164" s="171">
        <v>1003800875</v>
      </c>
      <c r="J164" s="168" t="s">
        <v>1272</v>
      </c>
      <c r="K164" s="168" t="s">
        <v>76</v>
      </c>
      <c r="L164" s="172">
        <v>17960400</v>
      </c>
      <c r="M164" s="168">
        <v>0</v>
      </c>
      <c r="N164" s="168">
        <v>0</v>
      </c>
      <c r="O164" s="172">
        <v>17960400</v>
      </c>
      <c r="P164" s="168">
        <v>2023000276</v>
      </c>
      <c r="Q164" s="165" t="s">
        <v>1204</v>
      </c>
      <c r="R164" s="173">
        <v>44977</v>
      </c>
      <c r="S164" s="168">
        <v>2023000299</v>
      </c>
      <c r="T164" s="173">
        <v>44984</v>
      </c>
      <c r="U164" s="173" t="s">
        <v>87</v>
      </c>
      <c r="V164" s="173" t="s">
        <v>87</v>
      </c>
      <c r="W164" s="168" t="s">
        <v>64</v>
      </c>
      <c r="X164" s="168" t="s">
        <v>1228</v>
      </c>
      <c r="Y164" s="174">
        <v>44986</v>
      </c>
      <c r="Z164" s="185">
        <v>44985</v>
      </c>
      <c r="AA164" s="186"/>
      <c r="AB164" s="193"/>
      <c r="AC164" s="168"/>
      <c r="AD164" s="168"/>
      <c r="AE164" s="168"/>
      <c r="AF164" s="168"/>
      <c r="AG164" s="167">
        <v>45349</v>
      </c>
      <c r="AH164" s="173">
        <v>45356</v>
      </c>
      <c r="AI164" s="175">
        <v>17960400</v>
      </c>
      <c r="AJ164" s="175">
        <v>0</v>
      </c>
      <c r="AK164" s="209">
        <v>100</v>
      </c>
      <c r="AL164" s="209">
        <v>100</v>
      </c>
      <c r="AM164" s="168"/>
      <c r="AN164" s="410" t="s">
        <v>77</v>
      </c>
      <c r="AO164" s="168" t="s">
        <v>68</v>
      </c>
      <c r="AP164" s="34" t="s">
        <v>1273</v>
      </c>
    </row>
    <row r="165" spans="1:42" s="177" customFormat="1" x14ac:dyDescent="0.25">
      <c r="A165" s="168" t="s">
        <v>54</v>
      </c>
      <c r="B165" s="165" t="s">
        <v>1274</v>
      </c>
      <c r="C165" s="271">
        <v>160</v>
      </c>
      <c r="D165" s="167">
        <v>44982</v>
      </c>
      <c r="E165" s="168" t="s">
        <v>57</v>
      </c>
      <c r="F165" s="169" t="s">
        <v>1275</v>
      </c>
      <c r="G165" s="170" t="s">
        <v>1055</v>
      </c>
      <c r="H165" s="168" t="s">
        <v>1276</v>
      </c>
      <c r="I165" s="171">
        <v>1075269628</v>
      </c>
      <c r="J165" s="168" t="s">
        <v>1277</v>
      </c>
      <c r="K165" s="168" t="s">
        <v>76</v>
      </c>
      <c r="L165" s="172">
        <v>38652760</v>
      </c>
      <c r="M165" s="168">
        <v>0</v>
      </c>
      <c r="N165" s="168">
        <v>0</v>
      </c>
      <c r="O165" s="172">
        <v>38652760</v>
      </c>
      <c r="P165" s="168">
        <v>2023000264</v>
      </c>
      <c r="Q165" s="165" t="s">
        <v>1278</v>
      </c>
      <c r="R165" s="173">
        <v>44974</v>
      </c>
      <c r="S165" s="168">
        <v>2023000276</v>
      </c>
      <c r="T165" s="173">
        <v>44981</v>
      </c>
      <c r="U165" s="173" t="s">
        <v>87</v>
      </c>
      <c r="V165" s="173" t="s">
        <v>87</v>
      </c>
      <c r="W165" s="168" t="s">
        <v>282</v>
      </c>
      <c r="X165" s="168" t="s">
        <v>652</v>
      </c>
      <c r="Y165" s="174">
        <v>44986</v>
      </c>
      <c r="Z165" s="185">
        <v>44984</v>
      </c>
      <c r="AA165" s="186"/>
      <c r="AB165" s="279">
        <v>45027</v>
      </c>
      <c r="AC165" s="280">
        <v>45058</v>
      </c>
      <c r="AD165" s="179"/>
      <c r="AE165" s="179"/>
      <c r="AF165" s="179"/>
      <c r="AG165" s="178">
        <v>45290</v>
      </c>
      <c r="AH165" s="219">
        <v>45300</v>
      </c>
      <c r="AI165" s="207">
        <v>35302854</v>
      </c>
      <c r="AJ165" s="207">
        <v>3349906</v>
      </c>
      <c r="AK165" s="212">
        <v>100</v>
      </c>
      <c r="AL165" s="212">
        <v>91.33</v>
      </c>
      <c r="AM165" s="208"/>
      <c r="AN165" s="413" t="s">
        <v>77</v>
      </c>
      <c r="AO165" s="168" t="s">
        <v>68</v>
      </c>
      <c r="AP165" s="34" t="s">
        <v>1279</v>
      </c>
    </row>
    <row r="166" spans="1:42" s="177" customFormat="1" x14ac:dyDescent="0.25">
      <c r="A166" s="168" t="s">
        <v>54</v>
      </c>
      <c r="B166" s="165" t="s">
        <v>1280</v>
      </c>
      <c r="C166" s="271">
        <v>161</v>
      </c>
      <c r="D166" s="167">
        <v>44985</v>
      </c>
      <c r="E166" s="168" t="s">
        <v>57</v>
      </c>
      <c r="F166" s="169" t="s">
        <v>1281</v>
      </c>
      <c r="G166" s="170" t="s">
        <v>1093</v>
      </c>
      <c r="H166" s="168" t="s">
        <v>1282</v>
      </c>
      <c r="I166" s="171">
        <v>1077865996</v>
      </c>
      <c r="J166" s="168" t="s">
        <v>1283</v>
      </c>
      <c r="K166" s="168" t="s">
        <v>76</v>
      </c>
      <c r="L166" s="172">
        <v>50000000</v>
      </c>
      <c r="M166" s="168">
        <v>0</v>
      </c>
      <c r="N166" s="168">
        <v>0</v>
      </c>
      <c r="O166" s="172">
        <v>50000000</v>
      </c>
      <c r="P166" s="168">
        <v>2023000304</v>
      </c>
      <c r="Q166" s="165" t="s">
        <v>1284</v>
      </c>
      <c r="R166" s="173">
        <v>44979</v>
      </c>
      <c r="S166" s="168">
        <v>2023000310</v>
      </c>
      <c r="T166" s="173">
        <v>44985</v>
      </c>
      <c r="U166" s="173" t="s">
        <v>87</v>
      </c>
      <c r="V166" s="173" t="s">
        <v>87</v>
      </c>
      <c r="W166" s="168" t="s">
        <v>148</v>
      </c>
      <c r="X166" s="168" t="s">
        <v>208</v>
      </c>
      <c r="Y166" s="174">
        <v>44988</v>
      </c>
      <c r="Z166" s="185">
        <v>44987</v>
      </c>
      <c r="AA166" s="186"/>
      <c r="AB166" s="186"/>
      <c r="AC166" s="186"/>
      <c r="AD166" s="186"/>
      <c r="AE166" s="186"/>
      <c r="AF166" s="186"/>
      <c r="AG166" s="221">
        <v>45290</v>
      </c>
      <c r="AH166" s="222">
        <v>45307</v>
      </c>
      <c r="AI166" s="217">
        <v>49833333</v>
      </c>
      <c r="AJ166" s="217">
        <v>166667</v>
      </c>
      <c r="AK166" s="218">
        <v>100</v>
      </c>
      <c r="AL166" s="218">
        <v>99.67</v>
      </c>
      <c r="AM166" s="184"/>
      <c r="AN166" s="411" t="s">
        <v>77</v>
      </c>
      <c r="AO166" s="168" t="s">
        <v>68</v>
      </c>
      <c r="AP166" s="34" t="s">
        <v>1285</v>
      </c>
    </row>
    <row r="167" spans="1:42" s="177" customFormat="1" x14ac:dyDescent="0.25">
      <c r="A167" s="168" t="s">
        <v>54</v>
      </c>
      <c r="B167" s="165" t="s">
        <v>1286</v>
      </c>
      <c r="C167" s="271">
        <v>162</v>
      </c>
      <c r="D167" s="167">
        <v>44984</v>
      </c>
      <c r="E167" s="168" t="s">
        <v>57</v>
      </c>
      <c r="F167" s="169" t="s">
        <v>1287</v>
      </c>
      <c r="G167" s="170" t="s">
        <v>1055</v>
      </c>
      <c r="H167" s="168" t="s">
        <v>1288</v>
      </c>
      <c r="I167" s="171">
        <v>36287953</v>
      </c>
      <c r="J167" s="168" t="s">
        <v>1289</v>
      </c>
      <c r="K167" s="168" t="s">
        <v>76</v>
      </c>
      <c r="L167" s="172">
        <v>38652760</v>
      </c>
      <c r="M167" s="168">
        <v>0</v>
      </c>
      <c r="N167" s="168">
        <v>0</v>
      </c>
      <c r="O167" s="172">
        <v>38652760</v>
      </c>
      <c r="P167" s="168">
        <v>2023000266</v>
      </c>
      <c r="Q167" s="165" t="s">
        <v>1290</v>
      </c>
      <c r="R167" s="173">
        <v>44974</v>
      </c>
      <c r="S167" s="168">
        <v>2023000293</v>
      </c>
      <c r="T167" s="173">
        <v>44984</v>
      </c>
      <c r="U167" s="173" t="s">
        <v>87</v>
      </c>
      <c r="V167" s="173" t="s">
        <v>87</v>
      </c>
      <c r="W167" s="168" t="s">
        <v>775</v>
      </c>
      <c r="X167" s="168" t="s">
        <v>832</v>
      </c>
      <c r="Y167" s="174">
        <v>44986</v>
      </c>
      <c r="Z167" s="167">
        <v>44985</v>
      </c>
      <c r="AA167" s="168"/>
      <c r="AB167" s="168"/>
      <c r="AC167" s="168"/>
      <c r="AD167" s="168"/>
      <c r="AE167" s="168"/>
      <c r="AF167" s="168"/>
      <c r="AG167" s="167" t="s">
        <v>1291</v>
      </c>
      <c r="AH167" s="174">
        <v>45287</v>
      </c>
      <c r="AI167" s="175">
        <v>38652760</v>
      </c>
      <c r="AJ167" s="175">
        <f t="shared" ref="AJ167" si="11">L167-AI167</f>
        <v>0</v>
      </c>
      <c r="AK167" s="209">
        <v>100</v>
      </c>
      <c r="AL167" s="209">
        <v>100</v>
      </c>
      <c r="AM167" s="168"/>
      <c r="AN167" s="410" t="s">
        <v>77</v>
      </c>
      <c r="AO167" s="168" t="s">
        <v>68</v>
      </c>
      <c r="AP167" s="34" t="s">
        <v>1292</v>
      </c>
    </row>
    <row r="168" spans="1:42" s="177" customFormat="1" x14ac:dyDescent="0.25">
      <c r="A168" s="168" t="s">
        <v>54</v>
      </c>
      <c r="B168" s="165" t="s">
        <v>1293</v>
      </c>
      <c r="C168" s="271">
        <v>163</v>
      </c>
      <c r="D168" s="167">
        <v>44984</v>
      </c>
      <c r="E168" s="168" t="s">
        <v>57</v>
      </c>
      <c r="F168" s="169" t="s">
        <v>1294</v>
      </c>
      <c r="G168" s="170" t="s">
        <v>1055</v>
      </c>
      <c r="H168" s="168" t="s">
        <v>1295</v>
      </c>
      <c r="I168" s="171">
        <v>1105305387</v>
      </c>
      <c r="J168" s="168" t="s">
        <v>1296</v>
      </c>
      <c r="K168" s="168" t="s">
        <v>76</v>
      </c>
      <c r="L168" s="172">
        <v>45680540</v>
      </c>
      <c r="M168" s="168">
        <v>0</v>
      </c>
      <c r="N168" s="168">
        <v>0</v>
      </c>
      <c r="O168" s="172">
        <v>45680540</v>
      </c>
      <c r="P168" s="168">
        <v>2023000262</v>
      </c>
      <c r="Q168" s="165" t="s">
        <v>1297</v>
      </c>
      <c r="R168" s="173">
        <v>44974</v>
      </c>
      <c r="S168" s="168">
        <v>2023000290</v>
      </c>
      <c r="T168" s="173">
        <v>44984</v>
      </c>
      <c r="U168" s="173" t="s">
        <v>87</v>
      </c>
      <c r="V168" s="173" t="s">
        <v>87</v>
      </c>
      <c r="W168" s="168" t="s">
        <v>159</v>
      </c>
      <c r="X168" s="168" t="s">
        <v>362</v>
      </c>
      <c r="Y168" s="174">
        <v>44986</v>
      </c>
      <c r="Z168" s="185">
        <v>44985</v>
      </c>
      <c r="AA168" s="186"/>
      <c r="AB168" s="186"/>
      <c r="AC168" s="186"/>
      <c r="AD168" s="186"/>
      <c r="AE168" s="186"/>
      <c r="AF168" s="186"/>
      <c r="AG168" s="195" t="s">
        <v>1291</v>
      </c>
      <c r="AH168" s="211">
        <v>45369</v>
      </c>
      <c r="AI168" s="207">
        <v>45680540</v>
      </c>
      <c r="AJ168" s="207">
        <v>45680540</v>
      </c>
      <c r="AK168" s="212">
        <v>100</v>
      </c>
      <c r="AL168" s="212">
        <v>100</v>
      </c>
      <c r="AM168" s="208"/>
      <c r="AN168" s="413" t="s">
        <v>77</v>
      </c>
      <c r="AO168" s="168" t="s">
        <v>68</v>
      </c>
      <c r="AP168" s="34" t="s">
        <v>1298</v>
      </c>
    </row>
    <row r="169" spans="1:42" s="177" customFormat="1" x14ac:dyDescent="0.25">
      <c r="A169" s="168" t="s">
        <v>54</v>
      </c>
      <c r="B169" s="165" t="s">
        <v>1299</v>
      </c>
      <c r="C169" s="271">
        <v>164</v>
      </c>
      <c r="D169" s="167">
        <v>44985</v>
      </c>
      <c r="E169" s="168" t="s">
        <v>57</v>
      </c>
      <c r="F169" s="169" t="s">
        <v>1300</v>
      </c>
      <c r="G169" s="170" t="s">
        <v>1055</v>
      </c>
      <c r="H169" s="168" t="s">
        <v>1301</v>
      </c>
      <c r="I169" s="171">
        <v>1080185528</v>
      </c>
      <c r="J169" s="168" t="s">
        <v>1302</v>
      </c>
      <c r="K169" s="168" t="s">
        <v>76</v>
      </c>
      <c r="L169" s="172">
        <v>38652760</v>
      </c>
      <c r="M169" s="168">
        <v>0</v>
      </c>
      <c r="N169" s="168">
        <v>0</v>
      </c>
      <c r="O169" s="172">
        <v>38652760</v>
      </c>
      <c r="P169" s="168">
        <v>2023000267</v>
      </c>
      <c r="Q169" s="165" t="s">
        <v>1303</v>
      </c>
      <c r="R169" s="173">
        <v>44974</v>
      </c>
      <c r="S169" s="168">
        <v>2023000311</v>
      </c>
      <c r="T169" s="173">
        <v>44985</v>
      </c>
      <c r="U169" s="173" t="s">
        <v>87</v>
      </c>
      <c r="V169" s="173" t="s">
        <v>87</v>
      </c>
      <c r="W169" s="168" t="s">
        <v>775</v>
      </c>
      <c r="X169" s="168" t="s">
        <v>832</v>
      </c>
      <c r="Y169" s="174">
        <v>44988</v>
      </c>
      <c r="Z169" s="167">
        <v>44988</v>
      </c>
      <c r="AA169" s="168"/>
      <c r="AB169" s="168"/>
      <c r="AC169" s="168"/>
      <c r="AD169" s="168"/>
      <c r="AE169" s="168"/>
      <c r="AF169" s="184"/>
      <c r="AG169" s="167">
        <v>45290</v>
      </c>
      <c r="AH169" s="174">
        <v>45290</v>
      </c>
      <c r="AI169" s="175">
        <v>38652760</v>
      </c>
      <c r="AJ169" s="175">
        <f t="shared" ref="AJ169" si="12">L169-AI169</f>
        <v>0</v>
      </c>
      <c r="AK169" s="209">
        <v>99.3</v>
      </c>
      <c r="AL169" s="209">
        <v>99.3</v>
      </c>
      <c r="AM169" s="168"/>
      <c r="AN169" s="410" t="s">
        <v>77</v>
      </c>
      <c r="AO169" s="168" t="s">
        <v>68</v>
      </c>
      <c r="AP169" s="34" t="s">
        <v>1304</v>
      </c>
    </row>
    <row r="170" spans="1:42" s="177" customFormat="1" x14ac:dyDescent="0.25">
      <c r="A170" s="168" t="s">
        <v>1305</v>
      </c>
      <c r="B170" s="165" t="s">
        <v>1306</v>
      </c>
      <c r="C170" s="271">
        <v>165</v>
      </c>
      <c r="D170" s="167">
        <v>44986</v>
      </c>
      <c r="E170" s="168" t="s">
        <v>1307</v>
      </c>
      <c r="F170" s="169" t="s">
        <v>1308</v>
      </c>
      <c r="G170" s="223" t="s">
        <v>1309</v>
      </c>
      <c r="H170" s="168" t="s">
        <v>1310</v>
      </c>
      <c r="I170" s="171">
        <v>36162419</v>
      </c>
      <c r="J170" s="168" t="s">
        <v>1311</v>
      </c>
      <c r="K170" s="168" t="s">
        <v>76</v>
      </c>
      <c r="L170" s="168">
        <v>135859000</v>
      </c>
      <c r="M170" s="168">
        <v>0</v>
      </c>
      <c r="N170" s="168">
        <v>0</v>
      </c>
      <c r="O170" s="168">
        <v>135859000</v>
      </c>
      <c r="P170" s="168" t="s">
        <v>1312</v>
      </c>
      <c r="Q170" s="165" t="s">
        <v>1313</v>
      </c>
      <c r="R170" s="173" t="s">
        <v>1314</v>
      </c>
      <c r="S170" s="168" t="s">
        <v>1315</v>
      </c>
      <c r="T170" s="173">
        <v>44988</v>
      </c>
      <c r="U170" s="174">
        <v>44987</v>
      </c>
      <c r="V170" s="173">
        <v>44991</v>
      </c>
      <c r="W170" s="168" t="s">
        <v>148</v>
      </c>
      <c r="X170" s="168" t="s">
        <v>439</v>
      </c>
      <c r="Y170" s="174">
        <v>44991</v>
      </c>
      <c r="Z170" s="185">
        <v>44991</v>
      </c>
      <c r="AA170" s="186"/>
      <c r="AB170" s="186"/>
      <c r="AC170" s="186"/>
      <c r="AD170" s="186"/>
      <c r="AE170" s="193"/>
      <c r="AF170" s="168"/>
      <c r="AG170" s="200">
        <v>45288</v>
      </c>
      <c r="AH170" s="231">
        <v>45288</v>
      </c>
      <c r="AI170" s="202">
        <v>135848230</v>
      </c>
      <c r="AJ170" s="202">
        <v>0</v>
      </c>
      <c r="AK170" s="210">
        <v>99.99</v>
      </c>
      <c r="AL170" s="210">
        <v>99.99</v>
      </c>
      <c r="AM170" s="199"/>
      <c r="AN170" s="410" t="s">
        <v>77</v>
      </c>
      <c r="AO170" s="168" t="s">
        <v>68</v>
      </c>
      <c r="AP170" s="34" t="s">
        <v>1316</v>
      </c>
    </row>
    <row r="171" spans="1:42" s="177" customFormat="1" x14ac:dyDescent="0.25">
      <c r="A171" s="168" t="s">
        <v>54</v>
      </c>
      <c r="B171" s="165" t="s">
        <v>1317</v>
      </c>
      <c r="C171" s="271">
        <v>166</v>
      </c>
      <c r="D171" s="167">
        <v>44986</v>
      </c>
      <c r="E171" s="168" t="s">
        <v>82</v>
      </c>
      <c r="F171" s="169" t="s">
        <v>1318</v>
      </c>
      <c r="G171" s="223" t="s">
        <v>1319</v>
      </c>
      <c r="H171" s="168" t="s">
        <v>1320</v>
      </c>
      <c r="I171" s="171">
        <v>1075322401</v>
      </c>
      <c r="J171" s="168" t="s">
        <v>1321</v>
      </c>
      <c r="K171" s="168" t="s">
        <v>76</v>
      </c>
      <c r="L171" s="168">
        <v>11973600</v>
      </c>
      <c r="M171" s="168">
        <v>0</v>
      </c>
      <c r="N171" s="168">
        <v>0</v>
      </c>
      <c r="O171" s="168">
        <v>11973600</v>
      </c>
      <c r="P171" s="168">
        <v>2023000268</v>
      </c>
      <c r="Q171" s="165" t="s">
        <v>1322</v>
      </c>
      <c r="R171" s="173">
        <v>44977</v>
      </c>
      <c r="S171" s="168">
        <v>2023000304</v>
      </c>
      <c r="T171" s="173">
        <v>44985</v>
      </c>
      <c r="U171" s="173" t="s">
        <v>87</v>
      </c>
      <c r="V171" s="173" t="s">
        <v>87</v>
      </c>
      <c r="W171" s="168" t="s">
        <v>64</v>
      </c>
      <c r="X171" s="168" t="s">
        <v>1198</v>
      </c>
      <c r="Y171" s="174">
        <v>44991</v>
      </c>
      <c r="Z171" s="185">
        <v>44987</v>
      </c>
      <c r="AA171" s="186"/>
      <c r="AB171" s="186"/>
      <c r="AC171" s="186"/>
      <c r="AD171" s="186"/>
      <c r="AE171" s="186"/>
      <c r="AF171" s="179"/>
      <c r="AG171" s="178" t="s">
        <v>1323</v>
      </c>
      <c r="AH171" s="180">
        <v>45232</v>
      </c>
      <c r="AI171" s="181">
        <v>11973600</v>
      </c>
      <c r="AJ171" s="181">
        <v>11973600</v>
      </c>
      <c r="AK171" s="212">
        <v>100</v>
      </c>
      <c r="AL171" s="212">
        <v>100</v>
      </c>
      <c r="AM171" s="208"/>
      <c r="AN171" s="413" t="s">
        <v>67</v>
      </c>
      <c r="AO171" s="168" t="s">
        <v>210</v>
      </c>
      <c r="AP171" s="34" t="s">
        <v>1324</v>
      </c>
    </row>
    <row r="172" spans="1:42" s="177" customFormat="1" x14ac:dyDescent="0.25">
      <c r="A172" s="168" t="s">
        <v>54</v>
      </c>
      <c r="B172" s="165" t="s">
        <v>1325</v>
      </c>
      <c r="C172" s="271">
        <v>167</v>
      </c>
      <c r="D172" s="167">
        <v>44987</v>
      </c>
      <c r="E172" s="168" t="s">
        <v>57</v>
      </c>
      <c r="F172" s="169" t="s">
        <v>1326</v>
      </c>
      <c r="G172" s="170" t="s">
        <v>1055</v>
      </c>
      <c r="H172" s="168" t="s">
        <v>1327</v>
      </c>
      <c r="I172" s="171">
        <v>1083904294</v>
      </c>
      <c r="J172" s="168" t="s">
        <v>1328</v>
      </c>
      <c r="K172" s="168" t="s">
        <v>76</v>
      </c>
      <c r="L172" s="168">
        <v>42625530</v>
      </c>
      <c r="M172" s="168">
        <v>0</v>
      </c>
      <c r="N172" s="168">
        <v>0</v>
      </c>
      <c r="O172" s="168">
        <v>42625530</v>
      </c>
      <c r="P172" s="168">
        <v>2023000131</v>
      </c>
      <c r="Q172" s="165" t="s">
        <v>1329</v>
      </c>
      <c r="R172" s="173">
        <v>44950</v>
      </c>
      <c r="S172" s="168">
        <v>2023000344</v>
      </c>
      <c r="T172" s="173">
        <v>44988</v>
      </c>
      <c r="U172" s="173" t="s">
        <v>87</v>
      </c>
      <c r="V172" s="173" t="s">
        <v>87</v>
      </c>
      <c r="W172" s="168" t="s">
        <v>148</v>
      </c>
      <c r="X172" s="168" t="s">
        <v>606</v>
      </c>
      <c r="Y172" s="174">
        <v>44992</v>
      </c>
      <c r="Z172" s="185">
        <v>44992</v>
      </c>
      <c r="AA172" s="186"/>
      <c r="AB172" s="186"/>
      <c r="AC172" s="186"/>
      <c r="AD172" s="186"/>
      <c r="AE172" s="186"/>
      <c r="AF172" s="186"/>
      <c r="AG172" s="187">
        <v>45656</v>
      </c>
      <c r="AH172" s="173">
        <v>45314</v>
      </c>
      <c r="AI172" s="217">
        <v>41773019</v>
      </c>
      <c r="AJ172" s="217">
        <v>41773019</v>
      </c>
      <c r="AK172" s="218">
        <v>100</v>
      </c>
      <c r="AL172" s="218">
        <v>100</v>
      </c>
      <c r="AM172" s="184"/>
      <c r="AN172" s="410" t="s">
        <v>77</v>
      </c>
      <c r="AO172" s="168" t="s">
        <v>78</v>
      </c>
      <c r="AP172" s="34" t="s">
        <v>1330</v>
      </c>
    </row>
    <row r="173" spans="1:42" s="177" customFormat="1" x14ac:dyDescent="0.25">
      <c r="A173" s="168" t="s">
        <v>54</v>
      </c>
      <c r="B173" s="165" t="s">
        <v>1331</v>
      </c>
      <c r="C173" s="271">
        <v>168</v>
      </c>
      <c r="D173" s="167">
        <v>44992</v>
      </c>
      <c r="E173" s="168" t="s">
        <v>82</v>
      </c>
      <c r="F173" s="169" t="s">
        <v>1332</v>
      </c>
      <c r="G173" s="223" t="s">
        <v>771</v>
      </c>
      <c r="H173" s="168" t="s">
        <v>1333</v>
      </c>
      <c r="I173" s="171">
        <v>1003804798</v>
      </c>
      <c r="J173" s="168" t="s">
        <v>1334</v>
      </c>
      <c r="K173" s="168" t="s">
        <v>76</v>
      </c>
      <c r="L173" s="168">
        <v>7439040</v>
      </c>
      <c r="M173" s="168">
        <v>0</v>
      </c>
      <c r="N173" s="168">
        <v>0</v>
      </c>
      <c r="O173" s="168">
        <v>7439040</v>
      </c>
      <c r="P173" s="168">
        <v>2023000314</v>
      </c>
      <c r="Q173" s="165" t="s">
        <v>1335</v>
      </c>
      <c r="R173" s="173">
        <v>44980</v>
      </c>
      <c r="S173" s="168">
        <v>2023000381</v>
      </c>
      <c r="T173" s="173">
        <v>44992</v>
      </c>
      <c r="U173" s="173" t="s">
        <v>87</v>
      </c>
      <c r="V173" s="173" t="s">
        <v>87</v>
      </c>
      <c r="W173" s="168" t="s">
        <v>159</v>
      </c>
      <c r="X173" s="168" t="s">
        <v>362</v>
      </c>
      <c r="Y173" s="174">
        <v>44994</v>
      </c>
      <c r="Z173" s="185">
        <v>44993</v>
      </c>
      <c r="AA173" s="186"/>
      <c r="AB173" s="186"/>
      <c r="AC173" s="186"/>
      <c r="AD173" s="186"/>
      <c r="AE173" s="186"/>
      <c r="AF173" s="186"/>
      <c r="AG173" s="185">
        <v>45176</v>
      </c>
      <c r="AH173" s="219">
        <v>45176</v>
      </c>
      <c r="AI173" s="175">
        <f>1239840*6</f>
        <v>7439040</v>
      </c>
      <c r="AJ173" s="175">
        <f>1239840*6</f>
        <v>7439040</v>
      </c>
      <c r="AK173" s="209">
        <v>100</v>
      </c>
      <c r="AL173" s="209">
        <v>100</v>
      </c>
      <c r="AM173" s="168"/>
      <c r="AN173" s="410" t="s">
        <v>77</v>
      </c>
      <c r="AO173" s="168" t="s">
        <v>68</v>
      </c>
      <c r="AP173" s="34" t="s">
        <v>1336</v>
      </c>
    </row>
    <row r="174" spans="1:42" s="177" customFormat="1" x14ac:dyDescent="0.25">
      <c r="A174" s="168" t="s">
        <v>54</v>
      </c>
      <c r="B174" s="165" t="s">
        <v>1337</v>
      </c>
      <c r="C174" s="271">
        <v>169</v>
      </c>
      <c r="D174" s="167">
        <v>44986</v>
      </c>
      <c r="E174" s="168" t="s">
        <v>57</v>
      </c>
      <c r="F174" s="169" t="s">
        <v>1338</v>
      </c>
      <c r="G174" s="170" t="s">
        <v>1093</v>
      </c>
      <c r="H174" s="168" t="s">
        <v>1339</v>
      </c>
      <c r="I174" s="171">
        <v>1080363560</v>
      </c>
      <c r="J174" s="168" t="s">
        <v>1340</v>
      </c>
      <c r="K174" s="168" t="s">
        <v>76</v>
      </c>
      <c r="L174" s="168">
        <v>49166360</v>
      </c>
      <c r="M174" s="168">
        <v>0</v>
      </c>
      <c r="N174" s="168">
        <v>0</v>
      </c>
      <c r="O174" s="168">
        <v>49166360</v>
      </c>
      <c r="P174" s="168">
        <v>2023000319</v>
      </c>
      <c r="Q174" s="165" t="s">
        <v>1341</v>
      </c>
      <c r="R174" s="173">
        <v>44981</v>
      </c>
      <c r="S174" s="168">
        <v>2023000314</v>
      </c>
      <c r="T174" s="173">
        <v>44986</v>
      </c>
      <c r="U174" s="173" t="s">
        <v>87</v>
      </c>
      <c r="V174" s="173" t="s">
        <v>87</v>
      </c>
      <c r="W174" s="168" t="s">
        <v>148</v>
      </c>
      <c r="X174" s="168" t="s">
        <v>208</v>
      </c>
      <c r="Y174" s="174">
        <v>44991</v>
      </c>
      <c r="Z174" s="185">
        <v>44993</v>
      </c>
      <c r="AA174" s="186"/>
      <c r="AB174" s="186"/>
      <c r="AC174" s="186"/>
      <c r="AD174" s="186"/>
      <c r="AE174" s="186"/>
      <c r="AF174" s="186"/>
      <c r="AG174" s="185">
        <v>45290</v>
      </c>
      <c r="AH174" s="224">
        <v>45305</v>
      </c>
      <c r="AI174" s="202">
        <v>48019145</v>
      </c>
      <c r="AJ174" s="202">
        <v>1147215</v>
      </c>
      <c r="AK174" s="210">
        <v>100</v>
      </c>
      <c r="AL174" s="210">
        <v>100</v>
      </c>
      <c r="AM174" s="199"/>
      <c r="AN174" s="414" t="s">
        <v>77</v>
      </c>
      <c r="AO174" s="168" t="s">
        <v>210</v>
      </c>
      <c r="AP174" s="34" t="s">
        <v>1342</v>
      </c>
    </row>
    <row r="175" spans="1:42" s="177" customFormat="1" x14ac:dyDescent="0.25">
      <c r="A175" s="168" t="s">
        <v>54</v>
      </c>
      <c r="B175" s="165" t="s">
        <v>1343</v>
      </c>
      <c r="C175" s="271">
        <v>170</v>
      </c>
      <c r="D175" s="167">
        <v>44986</v>
      </c>
      <c r="E175" s="168" t="s">
        <v>57</v>
      </c>
      <c r="F175" s="169" t="s">
        <v>1344</v>
      </c>
      <c r="G175" s="170" t="s">
        <v>1093</v>
      </c>
      <c r="H175" s="168" t="s">
        <v>1345</v>
      </c>
      <c r="I175" s="171">
        <v>1083871859</v>
      </c>
      <c r="J175" s="168" t="s">
        <v>1346</v>
      </c>
      <c r="K175" s="168" t="s">
        <v>76</v>
      </c>
      <c r="L175" s="168">
        <v>38652760</v>
      </c>
      <c r="M175" s="168">
        <v>0</v>
      </c>
      <c r="N175" s="168">
        <v>0</v>
      </c>
      <c r="O175" s="168">
        <v>38652760</v>
      </c>
      <c r="P175" s="168">
        <v>2023000307</v>
      </c>
      <c r="Q175" s="165" t="s">
        <v>1347</v>
      </c>
      <c r="R175" s="173">
        <v>44979</v>
      </c>
      <c r="S175" s="168">
        <v>2023000313</v>
      </c>
      <c r="T175" s="173">
        <v>44986</v>
      </c>
      <c r="U175" s="173" t="s">
        <v>87</v>
      </c>
      <c r="V175" s="173" t="s">
        <v>87</v>
      </c>
      <c r="W175" s="168" t="s">
        <v>910</v>
      </c>
      <c r="X175" s="168" t="s">
        <v>911</v>
      </c>
      <c r="Y175" s="174">
        <v>44991</v>
      </c>
      <c r="Z175" s="185">
        <v>44987</v>
      </c>
      <c r="AA175" s="186"/>
      <c r="AB175" s="186"/>
      <c r="AC175" s="186"/>
      <c r="AD175" s="186"/>
      <c r="AE175" s="186"/>
      <c r="AF175" s="186"/>
      <c r="AG175" s="185" t="s">
        <v>266</v>
      </c>
      <c r="AH175" s="234">
        <v>45294</v>
      </c>
      <c r="AI175" s="182">
        <v>38523917</v>
      </c>
      <c r="AJ175" s="182">
        <v>0</v>
      </c>
      <c r="AK175" s="212">
        <v>100</v>
      </c>
      <c r="AL175" s="212">
        <v>100</v>
      </c>
      <c r="AM175" s="208"/>
      <c r="AN175" s="413" t="s">
        <v>77</v>
      </c>
      <c r="AO175" s="168" t="s">
        <v>68</v>
      </c>
      <c r="AP175" s="34" t="s">
        <v>1348</v>
      </c>
    </row>
    <row r="176" spans="1:42" s="177" customFormat="1" x14ac:dyDescent="0.25">
      <c r="A176" s="168" t="s">
        <v>951</v>
      </c>
      <c r="B176" s="165" t="s">
        <v>1349</v>
      </c>
      <c r="C176" s="271">
        <v>171</v>
      </c>
      <c r="D176" s="167">
        <v>44987</v>
      </c>
      <c r="E176" s="168" t="s">
        <v>82</v>
      </c>
      <c r="F176" s="169" t="s">
        <v>1350</v>
      </c>
      <c r="G176" s="170" t="s">
        <v>1093</v>
      </c>
      <c r="H176" s="168" t="s">
        <v>1351</v>
      </c>
      <c r="I176" s="171">
        <v>1075288206</v>
      </c>
      <c r="J176" s="168" t="s">
        <v>1352</v>
      </c>
      <c r="K176" s="168" t="s">
        <v>76</v>
      </c>
      <c r="L176" s="168">
        <v>20872490</v>
      </c>
      <c r="M176" s="168">
        <v>0</v>
      </c>
      <c r="N176" s="168">
        <v>0</v>
      </c>
      <c r="O176" s="168">
        <v>20872490</v>
      </c>
      <c r="P176" s="168">
        <v>2023000248</v>
      </c>
      <c r="Q176" s="165" t="s">
        <v>1353</v>
      </c>
      <c r="R176" s="173">
        <v>44970</v>
      </c>
      <c r="S176" s="168">
        <v>2023000315</v>
      </c>
      <c r="T176" s="173">
        <v>44987</v>
      </c>
      <c r="U176" s="173" t="s">
        <v>87</v>
      </c>
      <c r="V176" s="173" t="s">
        <v>87</v>
      </c>
      <c r="W176" s="168" t="s">
        <v>282</v>
      </c>
      <c r="X176" s="168" t="s">
        <v>309</v>
      </c>
      <c r="Y176" s="174">
        <v>44988</v>
      </c>
      <c r="Z176" s="281">
        <v>44987</v>
      </c>
      <c r="AA176" s="186"/>
      <c r="AB176" s="186"/>
      <c r="AC176" s="194"/>
      <c r="AD176" s="194"/>
      <c r="AE176" s="194"/>
      <c r="AF176" s="194"/>
      <c r="AG176" s="221">
        <v>45108</v>
      </c>
      <c r="AH176" s="222" t="s">
        <v>1354</v>
      </c>
      <c r="AI176" s="217">
        <v>8348996</v>
      </c>
      <c r="AJ176" s="217">
        <v>12523494</v>
      </c>
      <c r="AK176" s="218">
        <v>40</v>
      </c>
      <c r="AL176" s="218">
        <v>40</v>
      </c>
      <c r="AM176" s="184"/>
      <c r="AN176" s="411" t="s">
        <v>77</v>
      </c>
      <c r="AO176" s="168" t="s">
        <v>210</v>
      </c>
      <c r="AP176" s="34" t="s">
        <v>1355</v>
      </c>
    </row>
    <row r="177" spans="1:42" s="177" customFormat="1" x14ac:dyDescent="0.25">
      <c r="A177" s="168" t="s">
        <v>54</v>
      </c>
      <c r="B177" s="165" t="s">
        <v>1356</v>
      </c>
      <c r="C177" s="271">
        <v>172</v>
      </c>
      <c r="D177" s="167">
        <v>44987</v>
      </c>
      <c r="E177" s="168" t="s">
        <v>82</v>
      </c>
      <c r="F177" s="169" t="s">
        <v>1357</v>
      </c>
      <c r="G177" s="223" t="s">
        <v>679</v>
      </c>
      <c r="H177" s="168" t="s">
        <v>1358</v>
      </c>
      <c r="I177" s="171">
        <v>1003813211</v>
      </c>
      <c r="J177" s="168" t="s">
        <v>1359</v>
      </c>
      <c r="K177" s="168" t="s">
        <v>76</v>
      </c>
      <c r="L177" s="168">
        <v>17960400</v>
      </c>
      <c r="M177" s="168">
        <v>0</v>
      </c>
      <c r="N177" s="168">
        <v>0</v>
      </c>
      <c r="O177" s="168">
        <v>17960400</v>
      </c>
      <c r="P177" s="168">
        <v>2023000300</v>
      </c>
      <c r="Q177" s="165" t="s">
        <v>1360</v>
      </c>
      <c r="R177" s="173">
        <v>44979</v>
      </c>
      <c r="S177" s="168">
        <v>2023000330</v>
      </c>
      <c r="T177" s="173">
        <v>44987</v>
      </c>
      <c r="U177" s="173" t="s">
        <v>87</v>
      </c>
      <c r="V177" s="173" t="s">
        <v>87</v>
      </c>
      <c r="W177" s="168" t="s">
        <v>137</v>
      </c>
      <c r="X177" s="168" t="s">
        <v>379</v>
      </c>
      <c r="Y177" s="174">
        <v>44988</v>
      </c>
      <c r="Z177" s="185">
        <v>44988</v>
      </c>
      <c r="AA177" s="186"/>
      <c r="AB177" s="193"/>
      <c r="AC177" s="168"/>
      <c r="AD177" s="168"/>
      <c r="AE177" s="168"/>
      <c r="AF177" s="168"/>
      <c r="AG177" s="167">
        <v>45353</v>
      </c>
      <c r="AH177" s="173"/>
      <c r="AI177" s="175">
        <v>14967000</v>
      </c>
      <c r="AJ177" s="175"/>
      <c r="AK177" s="209">
        <v>100</v>
      </c>
      <c r="AL177" s="209">
        <v>100</v>
      </c>
      <c r="AM177" s="168"/>
      <c r="AN177" s="410" t="s">
        <v>67</v>
      </c>
      <c r="AO177" s="168" t="s">
        <v>210</v>
      </c>
      <c r="AP177" s="34" t="s">
        <v>1361</v>
      </c>
    </row>
    <row r="178" spans="1:42" s="177" customFormat="1" x14ac:dyDescent="0.25">
      <c r="A178" s="168" t="s">
        <v>54</v>
      </c>
      <c r="B178" s="165" t="s">
        <v>1362</v>
      </c>
      <c r="C178" s="271">
        <v>173</v>
      </c>
      <c r="D178" s="167">
        <v>44987</v>
      </c>
      <c r="E178" s="168" t="s">
        <v>57</v>
      </c>
      <c r="F178" s="169" t="s">
        <v>1363</v>
      </c>
      <c r="G178" s="223" t="s">
        <v>1364</v>
      </c>
      <c r="H178" s="168" t="s">
        <v>1365</v>
      </c>
      <c r="I178" s="171">
        <v>75082857</v>
      </c>
      <c r="J178" s="168" t="s">
        <v>1366</v>
      </c>
      <c r="K178" s="168" t="s">
        <v>76</v>
      </c>
      <c r="L178" s="168">
        <v>20160000</v>
      </c>
      <c r="M178" s="168">
        <v>0</v>
      </c>
      <c r="N178" s="168">
        <v>0</v>
      </c>
      <c r="O178" s="168">
        <v>20160000</v>
      </c>
      <c r="P178" s="168">
        <v>2023000209</v>
      </c>
      <c r="Q178" s="165" t="s">
        <v>1367</v>
      </c>
      <c r="R178" s="173">
        <v>44963</v>
      </c>
      <c r="S178" s="168">
        <v>2023000380</v>
      </c>
      <c r="T178" s="173">
        <v>44991</v>
      </c>
      <c r="U178" s="174">
        <v>44991</v>
      </c>
      <c r="V178" s="173">
        <v>44993</v>
      </c>
      <c r="W178" s="168" t="s">
        <v>180</v>
      </c>
      <c r="X178" s="168" t="s">
        <v>339</v>
      </c>
      <c r="Y178" s="174">
        <v>44994</v>
      </c>
      <c r="Z178" s="185">
        <v>44993</v>
      </c>
      <c r="AA178" s="186"/>
      <c r="AB178" s="193"/>
      <c r="AC178" s="199"/>
      <c r="AD178" s="199"/>
      <c r="AE178" s="199"/>
      <c r="AF178" s="199"/>
      <c r="AG178" s="200" t="s">
        <v>1368</v>
      </c>
      <c r="AH178" s="231">
        <v>45206</v>
      </c>
      <c r="AI178" s="202">
        <v>20160000</v>
      </c>
      <c r="AJ178" s="202">
        <v>0</v>
      </c>
      <c r="AK178" s="210">
        <v>100</v>
      </c>
      <c r="AL178" s="210">
        <v>100</v>
      </c>
      <c r="AM178" s="199"/>
      <c r="AN178" s="414" t="s">
        <v>77</v>
      </c>
      <c r="AO178" s="168" t="s">
        <v>68</v>
      </c>
      <c r="AP178" s="34" t="s">
        <v>1369</v>
      </c>
    </row>
    <row r="179" spans="1:42" s="177" customFormat="1" x14ac:dyDescent="0.25">
      <c r="A179" s="168" t="s">
        <v>54</v>
      </c>
      <c r="B179" s="165" t="s">
        <v>1370</v>
      </c>
      <c r="C179" s="271">
        <v>174</v>
      </c>
      <c r="D179" s="167">
        <v>44994</v>
      </c>
      <c r="E179" s="168" t="s">
        <v>82</v>
      </c>
      <c r="F179" s="169" t="s">
        <v>1371</v>
      </c>
      <c r="G179" s="223" t="s">
        <v>679</v>
      </c>
      <c r="H179" s="168" t="s">
        <v>1372</v>
      </c>
      <c r="I179" s="171">
        <v>1007489962</v>
      </c>
      <c r="J179" s="168" t="s">
        <v>1373</v>
      </c>
      <c r="K179" s="168" t="s">
        <v>76</v>
      </c>
      <c r="L179" s="168">
        <v>17960400</v>
      </c>
      <c r="M179" s="168">
        <v>0</v>
      </c>
      <c r="N179" s="168">
        <v>0</v>
      </c>
      <c r="O179" s="168">
        <v>17960400</v>
      </c>
      <c r="P179" s="168">
        <v>2023000344</v>
      </c>
      <c r="Q179" s="165" t="s">
        <v>1374</v>
      </c>
      <c r="R179" s="173">
        <v>44985</v>
      </c>
      <c r="S179" s="168">
        <v>2023000417</v>
      </c>
      <c r="T179" s="173">
        <v>44999</v>
      </c>
      <c r="U179" s="173" t="s">
        <v>87</v>
      </c>
      <c r="V179" s="173" t="s">
        <v>87</v>
      </c>
      <c r="W179" s="168" t="s">
        <v>64</v>
      </c>
      <c r="X179" s="168" t="s">
        <v>1198</v>
      </c>
      <c r="Y179" s="174">
        <v>45001</v>
      </c>
      <c r="Z179" s="185">
        <v>44995</v>
      </c>
      <c r="AA179" s="186"/>
      <c r="AB179" s="186"/>
      <c r="AC179" s="179"/>
      <c r="AD179" s="179"/>
      <c r="AE179" s="179"/>
      <c r="AF179" s="179"/>
      <c r="AG179" s="178">
        <v>45360</v>
      </c>
      <c r="AH179" s="232"/>
      <c r="AI179" s="235">
        <v>14967000</v>
      </c>
      <c r="AJ179" s="236">
        <f t="shared" ref="AJ179:AJ201" si="13">L179-AI179</f>
        <v>2993400</v>
      </c>
      <c r="AK179" s="210">
        <v>83.33</v>
      </c>
      <c r="AL179" s="210">
        <v>83.33</v>
      </c>
      <c r="AM179" s="199"/>
      <c r="AN179" s="414" t="s">
        <v>67</v>
      </c>
      <c r="AO179" s="168" t="s">
        <v>210</v>
      </c>
      <c r="AP179" s="34" t="s">
        <v>1375</v>
      </c>
    </row>
    <row r="180" spans="1:42" s="177" customFormat="1" x14ac:dyDescent="0.25">
      <c r="A180" s="168" t="s">
        <v>54</v>
      </c>
      <c r="B180" s="165" t="s">
        <v>1376</v>
      </c>
      <c r="C180" s="271">
        <v>175</v>
      </c>
      <c r="D180" s="167">
        <v>44987</v>
      </c>
      <c r="E180" s="168" t="s">
        <v>82</v>
      </c>
      <c r="F180" s="169" t="s">
        <v>1259</v>
      </c>
      <c r="G180" s="223" t="s">
        <v>679</v>
      </c>
      <c r="H180" s="168" t="s">
        <v>1377</v>
      </c>
      <c r="I180" s="171">
        <v>1075320989</v>
      </c>
      <c r="J180" s="168" t="s">
        <v>1378</v>
      </c>
      <c r="K180" s="168" t="s">
        <v>76</v>
      </c>
      <c r="L180" s="168">
        <v>17960400</v>
      </c>
      <c r="M180" s="168">
        <v>0</v>
      </c>
      <c r="N180" s="168">
        <v>0</v>
      </c>
      <c r="O180" s="168">
        <v>17960400</v>
      </c>
      <c r="P180" s="168">
        <v>2023000327</v>
      </c>
      <c r="Q180" s="165" t="s">
        <v>1204</v>
      </c>
      <c r="R180" s="173">
        <v>44982</v>
      </c>
      <c r="S180" s="168">
        <v>2023000346</v>
      </c>
      <c r="T180" s="173">
        <v>44988</v>
      </c>
      <c r="U180" s="173" t="s">
        <v>87</v>
      </c>
      <c r="V180" s="173" t="s">
        <v>87</v>
      </c>
      <c r="W180" s="168" t="s">
        <v>64</v>
      </c>
      <c r="X180" s="168" t="s">
        <v>1198</v>
      </c>
      <c r="Y180" s="174">
        <v>44992</v>
      </c>
      <c r="Z180" s="185">
        <v>44991</v>
      </c>
      <c r="AA180" s="186"/>
      <c r="AB180" s="186"/>
      <c r="AC180" s="186"/>
      <c r="AD180" s="186"/>
      <c r="AE180" s="186"/>
      <c r="AF180" s="186"/>
      <c r="AG180" s="185">
        <v>45356</v>
      </c>
      <c r="AH180" s="234"/>
      <c r="AI180" s="237">
        <v>14967000</v>
      </c>
      <c r="AJ180" s="278">
        <f t="shared" si="13"/>
        <v>2993400</v>
      </c>
      <c r="AK180" s="212">
        <v>83</v>
      </c>
      <c r="AL180" s="212">
        <v>83</v>
      </c>
      <c r="AM180" s="168"/>
      <c r="AN180" s="410" t="s">
        <v>67</v>
      </c>
      <c r="AO180" s="168" t="s">
        <v>210</v>
      </c>
      <c r="AP180" s="34" t="s">
        <v>1379</v>
      </c>
    </row>
    <row r="181" spans="1:42" s="177" customFormat="1" x14ac:dyDescent="0.25">
      <c r="A181" s="168" t="s">
        <v>54</v>
      </c>
      <c r="B181" s="165" t="s">
        <v>1380</v>
      </c>
      <c r="C181" s="271">
        <v>176</v>
      </c>
      <c r="D181" s="167">
        <v>44987</v>
      </c>
      <c r="E181" s="168" t="s">
        <v>82</v>
      </c>
      <c r="F181" s="169" t="s">
        <v>1259</v>
      </c>
      <c r="G181" s="223" t="s">
        <v>679</v>
      </c>
      <c r="H181" s="168" t="s">
        <v>1381</v>
      </c>
      <c r="I181" s="171">
        <v>1033766713</v>
      </c>
      <c r="J181" s="168" t="s">
        <v>1382</v>
      </c>
      <c r="K181" s="168" t="s">
        <v>76</v>
      </c>
      <c r="L181" s="168">
        <v>17960400</v>
      </c>
      <c r="M181" s="168">
        <v>0</v>
      </c>
      <c r="N181" s="168">
        <v>0</v>
      </c>
      <c r="O181" s="168">
        <v>17960400</v>
      </c>
      <c r="P181" s="168">
        <v>2023000326</v>
      </c>
      <c r="Q181" s="165" t="s">
        <v>1204</v>
      </c>
      <c r="R181" s="173">
        <v>44985</v>
      </c>
      <c r="S181" s="168">
        <v>2023000326</v>
      </c>
      <c r="T181" s="173">
        <v>44987</v>
      </c>
      <c r="U181" s="173" t="s">
        <v>87</v>
      </c>
      <c r="V181" s="173" t="s">
        <v>87</v>
      </c>
      <c r="W181" s="168" t="s">
        <v>64</v>
      </c>
      <c r="X181" s="168" t="s">
        <v>1198</v>
      </c>
      <c r="Y181" s="174">
        <v>44991</v>
      </c>
      <c r="Z181" s="185">
        <v>44988</v>
      </c>
      <c r="AA181" s="186"/>
      <c r="AB181" s="186"/>
      <c r="AC181" s="186"/>
      <c r="AD181" s="186"/>
      <c r="AE181" s="186"/>
      <c r="AF181" s="186"/>
      <c r="AG181" s="185">
        <v>45353</v>
      </c>
      <c r="AH181" s="190"/>
      <c r="AI181" s="191">
        <v>14967000</v>
      </c>
      <c r="AJ181" s="192">
        <f t="shared" si="13"/>
        <v>2993400</v>
      </c>
      <c r="AK181" s="218">
        <v>83</v>
      </c>
      <c r="AL181" s="218">
        <v>83</v>
      </c>
      <c r="AM181" s="184"/>
      <c r="AN181" s="411" t="s">
        <v>67</v>
      </c>
      <c r="AO181" s="168" t="s">
        <v>210</v>
      </c>
      <c r="AP181" s="34" t="s">
        <v>1383</v>
      </c>
    </row>
    <row r="182" spans="1:42" s="177" customFormat="1" x14ac:dyDescent="0.25">
      <c r="A182" s="168" t="s">
        <v>54</v>
      </c>
      <c r="B182" s="165" t="s">
        <v>1384</v>
      </c>
      <c r="C182" s="271">
        <v>177</v>
      </c>
      <c r="D182" s="167">
        <v>44988</v>
      </c>
      <c r="E182" s="168" t="s">
        <v>57</v>
      </c>
      <c r="F182" s="169" t="s">
        <v>1385</v>
      </c>
      <c r="G182" s="170" t="s">
        <v>1386</v>
      </c>
      <c r="H182" s="168" t="s">
        <v>1387</v>
      </c>
      <c r="I182" s="171">
        <v>1075288416</v>
      </c>
      <c r="J182" s="168" t="s">
        <v>1388</v>
      </c>
      <c r="K182" s="168" t="s">
        <v>76</v>
      </c>
      <c r="L182" s="168">
        <v>49166360</v>
      </c>
      <c r="M182" s="168">
        <v>0</v>
      </c>
      <c r="N182" s="168">
        <v>0</v>
      </c>
      <c r="O182" s="168">
        <v>49166360</v>
      </c>
      <c r="P182" s="168">
        <v>2023000320</v>
      </c>
      <c r="Q182" s="165" t="s">
        <v>1389</v>
      </c>
      <c r="R182" s="173">
        <v>44984</v>
      </c>
      <c r="S182" s="168">
        <v>2023000335</v>
      </c>
      <c r="T182" s="173">
        <v>44987</v>
      </c>
      <c r="U182" s="173" t="s">
        <v>87</v>
      </c>
      <c r="V182" s="173" t="s">
        <v>87</v>
      </c>
      <c r="W182" s="168" t="s">
        <v>148</v>
      </c>
      <c r="X182" s="168" t="s">
        <v>606</v>
      </c>
      <c r="Y182" s="174">
        <v>44991</v>
      </c>
      <c r="Z182" s="185">
        <v>44991</v>
      </c>
      <c r="AA182" s="186"/>
      <c r="AB182" s="186"/>
      <c r="AC182" s="186"/>
      <c r="AD182" s="186"/>
      <c r="AE182" s="186"/>
      <c r="AF182" s="186"/>
      <c r="AG182" s="187" t="s">
        <v>266</v>
      </c>
      <c r="AH182" s="173">
        <v>45307</v>
      </c>
      <c r="AI182" s="175">
        <v>48346921</v>
      </c>
      <c r="AJ182" s="175">
        <v>48346921</v>
      </c>
      <c r="AK182" s="209">
        <v>100</v>
      </c>
      <c r="AL182" s="209">
        <v>100</v>
      </c>
      <c r="AM182" s="168"/>
      <c r="AN182" s="410" t="s">
        <v>77</v>
      </c>
      <c r="AO182" s="168" t="s">
        <v>78</v>
      </c>
      <c r="AP182" s="34" t="s">
        <v>1390</v>
      </c>
    </row>
    <row r="183" spans="1:42" s="177" customFormat="1" x14ac:dyDescent="0.25">
      <c r="A183" s="168" t="s">
        <v>54</v>
      </c>
      <c r="B183" s="165" t="s">
        <v>1391</v>
      </c>
      <c r="C183" s="271">
        <v>178</v>
      </c>
      <c r="D183" s="167">
        <v>44988</v>
      </c>
      <c r="E183" s="168" t="s">
        <v>57</v>
      </c>
      <c r="F183" s="169" t="s">
        <v>1392</v>
      </c>
      <c r="G183" s="223" t="s">
        <v>1393</v>
      </c>
      <c r="H183" s="168" t="s">
        <v>1394</v>
      </c>
      <c r="I183" s="171">
        <v>55212367</v>
      </c>
      <c r="J183" s="168" t="s">
        <v>1395</v>
      </c>
      <c r="K183" s="168" t="s">
        <v>76</v>
      </c>
      <c r="L183" s="168">
        <v>50000000</v>
      </c>
      <c r="M183" s="168">
        <v>0</v>
      </c>
      <c r="N183" s="168">
        <v>0</v>
      </c>
      <c r="O183" s="168">
        <v>50000000</v>
      </c>
      <c r="P183" s="168">
        <v>2023000311</v>
      </c>
      <c r="Q183" s="165" t="s">
        <v>1396</v>
      </c>
      <c r="R183" s="173">
        <v>44979</v>
      </c>
      <c r="S183" s="168">
        <v>2023000336</v>
      </c>
      <c r="T183" s="173">
        <v>44988</v>
      </c>
      <c r="U183" s="173" t="s">
        <v>87</v>
      </c>
      <c r="V183" s="173" t="s">
        <v>87</v>
      </c>
      <c r="W183" s="168" t="s">
        <v>148</v>
      </c>
      <c r="X183" s="168" t="s">
        <v>1081</v>
      </c>
      <c r="Y183" s="174">
        <v>44988</v>
      </c>
      <c r="Z183" s="185">
        <v>44991</v>
      </c>
      <c r="AA183" s="186"/>
      <c r="AB183" s="186"/>
      <c r="AC183" s="186"/>
      <c r="AD183" s="186"/>
      <c r="AE183" s="186"/>
      <c r="AF183" s="186"/>
      <c r="AG183" s="187">
        <v>45290</v>
      </c>
      <c r="AH183" s="201">
        <v>45329</v>
      </c>
      <c r="AI183" s="202">
        <v>49166666</v>
      </c>
      <c r="AJ183" s="202">
        <v>833333</v>
      </c>
      <c r="AK183" s="210">
        <v>100</v>
      </c>
      <c r="AL183" s="210">
        <v>100</v>
      </c>
      <c r="AM183" s="199"/>
      <c r="AN183" s="414" t="s">
        <v>77</v>
      </c>
      <c r="AO183" s="168" t="s">
        <v>68</v>
      </c>
      <c r="AP183" s="34" t="s">
        <v>1397</v>
      </c>
    </row>
    <row r="184" spans="1:42" s="177" customFormat="1" x14ac:dyDescent="0.25">
      <c r="A184" s="168" t="s">
        <v>54</v>
      </c>
      <c r="B184" s="165" t="s">
        <v>1398</v>
      </c>
      <c r="C184" s="271">
        <v>179</v>
      </c>
      <c r="D184" s="167">
        <v>44988</v>
      </c>
      <c r="E184" s="168" t="s">
        <v>57</v>
      </c>
      <c r="F184" s="169" t="s">
        <v>1399</v>
      </c>
      <c r="G184" s="223" t="s">
        <v>1393</v>
      </c>
      <c r="H184" s="168" t="s">
        <v>1400</v>
      </c>
      <c r="I184" s="171">
        <v>1084899848</v>
      </c>
      <c r="J184" s="168" t="s">
        <v>1401</v>
      </c>
      <c r="K184" s="168" t="s">
        <v>76</v>
      </c>
      <c r="L184" s="168">
        <v>50000000</v>
      </c>
      <c r="M184" s="168">
        <v>0</v>
      </c>
      <c r="N184" s="168">
        <v>0</v>
      </c>
      <c r="O184" s="168">
        <v>50000000</v>
      </c>
      <c r="P184" s="168">
        <v>2023000330</v>
      </c>
      <c r="Q184" s="165" t="s">
        <v>1396</v>
      </c>
      <c r="R184" s="173">
        <v>44985</v>
      </c>
      <c r="S184" s="168">
        <v>2023000339</v>
      </c>
      <c r="T184" s="173">
        <v>44988</v>
      </c>
      <c r="U184" s="173" t="s">
        <v>87</v>
      </c>
      <c r="V184" s="173" t="s">
        <v>87</v>
      </c>
      <c r="W184" s="168" t="s">
        <v>148</v>
      </c>
      <c r="X184" s="168" t="s">
        <v>1081</v>
      </c>
      <c r="Y184" s="174">
        <v>44992</v>
      </c>
      <c r="Z184" s="185">
        <v>44992</v>
      </c>
      <c r="AA184" s="186"/>
      <c r="AB184" s="186"/>
      <c r="AC184" s="186"/>
      <c r="AD184" s="186"/>
      <c r="AE184" s="186"/>
      <c r="AF184" s="186"/>
      <c r="AG184" s="260">
        <v>45290</v>
      </c>
      <c r="AH184" s="216">
        <v>45327</v>
      </c>
      <c r="AI184" s="217">
        <v>49000000</v>
      </c>
      <c r="AJ184" s="217">
        <v>1000000</v>
      </c>
      <c r="AK184" s="218">
        <v>100</v>
      </c>
      <c r="AL184" s="218">
        <v>100</v>
      </c>
      <c r="AM184" s="184"/>
      <c r="AN184" s="411" t="s">
        <v>77</v>
      </c>
      <c r="AO184" s="168" t="s">
        <v>78</v>
      </c>
      <c r="AP184" s="34" t="s">
        <v>1402</v>
      </c>
    </row>
    <row r="185" spans="1:42" s="177" customFormat="1" x14ac:dyDescent="0.25">
      <c r="A185" s="168" t="s">
        <v>54</v>
      </c>
      <c r="B185" s="165" t="s">
        <v>1403</v>
      </c>
      <c r="C185" s="271">
        <v>180</v>
      </c>
      <c r="D185" s="167">
        <v>44988</v>
      </c>
      <c r="E185" s="168" t="s">
        <v>82</v>
      </c>
      <c r="F185" s="169" t="s">
        <v>1404</v>
      </c>
      <c r="G185" s="223" t="s">
        <v>512</v>
      </c>
      <c r="H185" s="168" t="s">
        <v>1405</v>
      </c>
      <c r="I185" s="171">
        <v>1075300059</v>
      </c>
      <c r="J185" s="168" t="s">
        <v>1406</v>
      </c>
      <c r="K185" s="168" t="s">
        <v>76</v>
      </c>
      <c r="L185" s="168">
        <v>7439040</v>
      </c>
      <c r="M185" s="168">
        <v>0</v>
      </c>
      <c r="N185" s="168">
        <v>0</v>
      </c>
      <c r="O185" s="168">
        <v>7439040</v>
      </c>
      <c r="P185" s="168">
        <v>2023000333</v>
      </c>
      <c r="Q185" s="165" t="s">
        <v>1407</v>
      </c>
      <c r="R185" s="173">
        <v>44985</v>
      </c>
      <c r="S185" s="168">
        <v>2023000348</v>
      </c>
      <c r="T185" s="173">
        <v>44988</v>
      </c>
      <c r="U185" s="173" t="s">
        <v>87</v>
      </c>
      <c r="V185" s="173" t="s">
        <v>87</v>
      </c>
      <c r="W185" s="168" t="s">
        <v>159</v>
      </c>
      <c r="X185" s="168" t="s">
        <v>258</v>
      </c>
      <c r="Y185" s="174">
        <v>44993</v>
      </c>
      <c r="Z185" s="185">
        <v>44991</v>
      </c>
      <c r="AA185" s="186"/>
      <c r="AB185" s="186"/>
      <c r="AC185" s="186"/>
      <c r="AD185" s="186"/>
      <c r="AE185" s="186"/>
      <c r="AF185" s="193"/>
      <c r="AG185" s="167">
        <v>45174</v>
      </c>
      <c r="AH185" s="173">
        <v>45175</v>
      </c>
      <c r="AI185" s="175">
        <v>7439040</v>
      </c>
      <c r="AJ185" s="175">
        <v>0</v>
      </c>
      <c r="AK185" s="209">
        <v>100</v>
      </c>
      <c r="AL185" s="209">
        <v>100</v>
      </c>
      <c r="AM185" s="168"/>
      <c r="AN185" s="410" t="s">
        <v>77</v>
      </c>
      <c r="AO185" s="168" t="s">
        <v>68</v>
      </c>
      <c r="AP185" s="34" t="s">
        <v>1408</v>
      </c>
    </row>
    <row r="186" spans="1:42" s="177" customFormat="1" x14ac:dyDescent="0.25">
      <c r="A186" s="168" t="s">
        <v>54</v>
      </c>
      <c r="B186" s="165" t="s">
        <v>1409</v>
      </c>
      <c r="C186" s="271">
        <v>181</v>
      </c>
      <c r="D186" s="167">
        <v>44988</v>
      </c>
      <c r="E186" s="168" t="s">
        <v>57</v>
      </c>
      <c r="F186" s="169" t="s">
        <v>1410</v>
      </c>
      <c r="G186" s="223" t="s">
        <v>1411</v>
      </c>
      <c r="H186" s="168" t="s">
        <v>1412</v>
      </c>
      <c r="I186" s="171">
        <v>1075296187</v>
      </c>
      <c r="J186" s="168" t="s">
        <v>1413</v>
      </c>
      <c r="K186" s="168" t="s">
        <v>76</v>
      </c>
      <c r="L186" s="168">
        <v>38652760</v>
      </c>
      <c r="M186" s="168">
        <v>0</v>
      </c>
      <c r="N186" s="168">
        <v>0</v>
      </c>
      <c r="O186" s="168">
        <v>38652760</v>
      </c>
      <c r="P186" s="168">
        <v>2023000334</v>
      </c>
      <c r="Q186" s="165" t="s">
        <v>1414</v>
      </c>
      <c r="R186" s="173">
        <v>44985</v>
      </c>
      <c r="S186" s="168">
        <v>2023000342</v>
      </c>
      <c r="T186" s="173">
        <v>44988</v>
      </c>
      <c r="U186" s="173" t="s">
        <v>87</v>
      </c>
      <c r="V186" s="173" t="s">
        <v>87</v>
      </c>
      <c r="W186" s="168" t="s">
        <v>159</v>
      </c>
      <c r="X186" s="168" t="s">
        <v>258</v>
      </c>
      <c r="Y186" s="174">
        <v>44992</v>
      </c>
      <c r="Z186" s="185">
        <v>44991</v>
      </c>
      <c r="AA186" s="186"/>
      <c r="AB186" s="186"/>
      <c r="AC186" s="186"/>
      <c r="AD186" s="186"/>
      <c r="AE186" s="186"/>
      <c r="AF186" s="193"/>
      <c r="AG186" s="167">
        <v>45290</v>
      </c>
      <c r="AH186" s="173">
        <v>45309</v>
      </c>
      <c r="AI186" s="175">
        <v>38008547</v>
      </c>
      <c r="AJ186" s="175">
        <v>644213</v>
      </c>
      <c r="AK186" s="209">
        <v>100</v>
      </c>
      <c r="AL186" s="209">
        <v>98.33</v>
      </c>
      <c r="AM186" s="168"/>
      <c r="AN186" s="410" t="s">
        <v>77</v>
      </c>
      <c r="AO186" s="168" t="s">
        <v>68</v>
      </c>
      <c r="AP186" s="34" t="s">
        <v>1415</v>
      </c>
    </row>
    <row r="187" spans="1:42" s="177" customFormat="1" x14ac:dyDescent="0.25">
      <c r="A187" s="168" t="s">
        <v>54</v>
      </c>
      <c r="B187" s="165" t="s">
        <v>1416</v>
      </c>
      <c r="C187" s="271">
        <v>182</v>
      </c>
      <c r="D187" s="167">
        <v>44988</v>
      </c>
      <c r="E187" s="168" t="s">
        <v>57</v>
      </c>
      <c r="F187" s="169" t="s">
        <v>1417</v>
      </c>
      <c r="G187" s="223" t="s">
        <v>1393</v>
      </c>
      <c r="H187" s="168" t="s">
        <v>1418</v>
      </c>
      <c r="I187" s="171">
        <v>7709501</v>
      </c>
      <c r="J187" s="168" t="s">
        <v>1419</v>
      </c>
      <c r="K187" s="168" t="s">
        <v>76</v>
      </c>
      <c r="L187" s="168">
        <v>50000000</v>
      </c>
      <c r="M187" s="168">
        <v>0</v>
      </c>
      <c r="N187" s="168">
        <v>0</v>
      </c>
      <c r="O187" s="168">
        <v>50000000</v>
      </c>
      <c r="P187" s="168">
        <v>2023000329</v>
      </c>
      <c r="Q187" s="165" t="s">
        <v>1396</v>
      </c>
      <c r="R187" s="173">
        <v>44985</v>
      </c>
      <c r="S187" s="168">
        <v>2023000337</v>
      </c>
      <c r="T187" s="173">
        <v>44988</v>
      </c>
      <c r="U187" s="173" t="s">
        <v>87</v>
      </c>
      <c r="V187" s="173" t="s">
        <v>87</v>
      </c>
      <c r="W187" s="168" t="s">
        <v>148</v>
      </c>
      <c r="X187" s="168" t="s">
        <v>1081</v>
      </c>
      <c r="Y187" s="174">
        <v>44991</v>
      </c>
      <c r="Z187" s="185">
        <v>44992</v>
      </c>
      <c r="AA187" s="186"/>
      <c r="AB187" s="186"/>
      <c r="AC187" s="186"/>
      <c r="AD187" s="186"/>
      <c r="AE187" s="186"/>
      <c r="AF187" s="186"/>
      <c r="AG187" s="230">
        <v>45290</v>
      </c>
      <c r="AH187" s="201">
        <v>45329</v>
      </c>
      <c r="AI187" s="202">
        <v>49000000</v>
      </c>
      <c r="AJ187" s="202">
        <v>1000000</v>
      </c>
      <c r="AK187" s="210">
        <v>100</v>
      </c>
      <c r="AL187" s="210">
        <v>100</v>
      </c>
      <c r="AM187" s="199"/>
      <c r="AN187" s="414" t="s">
        <v>77</v>
      </c>
      <c r="AO187" s="168" t="s">
        <v>68</v>
      </c>
      <c r="AP187" s="34" t="s">
        <v>1420</v>
      </c>
    </row>
    <row r="188" spans="1:42" s="177" customFormat="1" x14ac:dyDescent="0.25">
      <c r="A188" s="168" t="s">
        <v>54</v>
      </c>
      <c r="B188" s="165" t="s">
        <v>1421</v>
      </c>
      <c r="C188" s="271">
        <v>183</v>
      </c>
      <c r="D188" s="167">
        <v>44988</v>
      </c>
      <c r="E188" s="168" t="s">
        <v>57</v>
      </c>
      <c r="F188" s="169" t="s">
        <v>1422</v>
      </c>
      <c r="G188" s="223" t="s">
        <v>955</v>
      </c>
      <c r="H188" s="168" t="s">
        <v>1423</v>
      </c>
      <c r="I188" s="171">
        <v>36309245</v>
      </c>
      <c r="J188" s="168" t="s">
        <v>1424</v>
      </c>
      <c r="K188" s="168" t="s">
        <v>76</v>
      </c>
      <c r="L188" s="168">
        <v>50000000</v>
      </c>
      <c r="M188" s="168">
        <v>0</v>
      </c>
      <c r="N188" s="168">
        <v>0</v>
      </c>
      <c r="O188" s="168">
        <v>50000000</v>
      </c>
      <c r="P188" s="168">
        <v>2023000332</v>
      </c>
      <c r="Q188" s="165" t="s">
        <v>1396</v>
      </c>
      <c r="R188" s="173">
        <v>44985</v>
      </c>
      <c r="S188" s="168">
        <v>2023000340</v>
      </c>
      <c r="T188" s="173">
        <v>44988</v>
      </c>
      <c r="U188" s="173" t="s">
        <v>87</v>
      </c>
      <c r="V188" s="173" t="s">
        <v>87</v>
      </c>
      <c r="W188" s="168" t="s">
        <v>148</v>
      </c>
      <c r="X188" s="168" t="s">
        <v>1081</v>
      </c>
      <c r="Y188" s="174">
        <v>44992</v>
      </c>
      <c r="Z188" s="185">
        <v>44992</v>
      </c>
      <c r="AA188" s="186"/>
      <c r="AB188" s="186"/>
      <c r="AC188" s="186"/>
      <c r="AD188" s="194"/>
      <c r="AE188" s="194"/>
      <c r="AF188" s="194"/>
      <c r="AG188" s="260">
        <v>45290</v>
      </c>
      <c r="AH188" s="216"/>
      <c r="AI188" s="217">
        <v>49000000</v>
      </c>
      <c r="AJ188" s="217">
        <f t="shared" si="13"/>
        <v>1000000</v>
      </c>
      <c r="AK188" s="218">
        <v>100</v>
      </c>
      <c r="AL188" s="218">
        <v>90</v>
      </c>
      <c r="AM188" s="184"/>
      <c r="AN188" s="411" t="s">
        <v>67</v>
      </c>
      <c r="AO188" s="168" t="s">
        <v>210</v>
      </c>
      <c r="AP188" s="34" t="s">
        <v>1425</v>
      </c>
    </row>
    <row r="189" spans="1:42" s="177" customFormat="1" x14ac:dyDescent="0.25">
      <c r="A189" s="213" t="s">
        <v>54</v>
      </c>
      <c r="B189" s="282" t="s">
        <v>1426</v>
      </c>
      <c r="C189" s="283">
        <v>184</v>
      </c>
      <c r="D189" s="284">
        <v>44988</v>
      </c>
      <c r="E189" s="213" t="s">
        <v>57</v>
      </c>
      <c r="F189" s="285" t="s">
        <v>1427</v>
      </c>
      <c r="G189" s="286" t="s">
        <v>1428</v>
      </c>
      <c r="H189" s="213" t="s">
        <v>1429</v>
      </c>
      <c r="I189" s="287">
        <v>1075297738</v>
      </c>
      <c r="J189" s="213" t="s">
        <v>1430</v>
      </c>
      <c r="K189" s="213" t="s">
        <v>76</v>
      </c>
      <c r="L189" s="213">
        <v>38652760</v>
      </c>
      <c r="M189" s="213">
        <v>0</v>
      </c>
      <c r="N189" s="213">
        <v>0</v>
      </c>
      <c r="O189" s="213">
        <v>38652760</v>
      </c>
      <c r="P189" s="213">
        <v>2023000338</v>
      </c>
      <c r="Q189" s="282" t="s">
        <v>1431</v>
      </c>
      <c r="R189" s="288">
        <v>44985</v>
      </c>
      <c r="S189" s="213">
        <v>2023000341</v>
      </c>
      <c r="T189" s="288">
        <v>44988</v>
      </c>
      <c r="U189" s="288" t="s">
        <v>87</v>
      </c>
      <c r="V189" s="288" t="s">
        <v>87</v>
      </c>
      <c r="W189" s="168" t="s">
        <v>757</v>
      </c>
      <c r="X189" s="168" t="s">
        <v>758</v>
      </c>
      <c r="Y189" s="289">
        <v>44992</v>
      </c>
      <c r="Z189" s="290">
        <v>44992</v>
      </c>
      <c r="AA189" s="291"/>
      <c r="AB189" s="291"/>
      <c r="AC189" s="292"/>
      <c r="AD189" s="213"/>
      <c r="AE189" s="213"/>
      <c r="AF189" s="213"/>
      <c r="AG189" s="167">
        <v>45290</v>
      </c>
      <c r="AH189" s="173">
        <v>45307</v>
      </c>
      <c r="AI189" s="293">
        <v>37879705</v>
      </c>
      <c r="AJ189" s="293">
        <v>0</v>
      </c>
      <c r="AK189" s="209">
        <v>98</v>
      </c>
      <c r="AL189" s="209">
        <v>98</v>
      </c>
      <c r="AM189" s="168"/>
      <c r="AN189" s="410" t="s">
        <v>77</v>
      </c>
      <c r="AO189" s="168" t="s">
        <v>68</v>
      </c>
      <c r="AP189" s="294" t="s">
        <v>1432</v>
      </c>
    </row>
    <row r="190" spans="1:42" s="177" customFormat="1" x14ac:dyDescent="0.25">
      <c r="A190" s="168" t="s">
        <v>54</v>
      </c>
      <c r="B190" s="165" t="s">
        <v>1433</v>
      </c>
      <c r="C190" s="271">
        <v>185</v>
      </c>
      <c r="D190" s="167">
        <v>44988</v>
      </c>
      <c r="E190" s="168" t="s">
        <v>57</v>
      </c>
      <c r="F190" s="169" t="s">
        <v>1434</v>
      </c>
      <c r="G190" s="223" t="s">
        <v>1428</v>
      </c>
      <c r="H190" s="168" t="s">
        <v>1435</v>
      </c>
      <c r="I190" s="171">
        <v>1075278190</v>
      </c>
      <c r="J190" s="168" t="s">
        <v>1436</v>
      </c>
      <c r="K190" s="168" t="s">
        <v>76</v>
      </c>
      <c r="L190" s="168">
        <v>38652760</v>
      </c>
      <c r="M190" s="168">
        <v>0</v>
      </c>
      <c r="N190" s="168">
        <v>0</v>
      </c>
      <c r="O190" s="168">
        <v>38652760</v>
      </c>
      <c r="P190" s="168">
        <v>2023000337</v>
      </c>
      <c r="Q190" s="165" t="s">
        <v>1437</v>
      </c>
      <c r="R190" s="173">
        <v>44985</v>
      </c>
      <c r="S190" s="168">
        <v>2023000347</v>
      </c>
      <c r="T190" s="173">
        <v>44988</v>
      </c>
      <c r="U190" s="173" t="s">
        <v>87</v>
      </c>
      <c r="V190" s="173" t="s">
        <v>87</v>
      </c>
      <c r="W190" s="168" t="s">
        <v>757</v>
      </c>
      <c r="X190" s="168" t="s">
        <v>758</v>
      </c>
      <c r="Y190" s="174">
        <v>44992</v>
      </c>
      <c r="Z190" s="185">
        <v>44992</v>
      </c>
      <c r="AA190" s="186"/>
      <c r="AB190" s="186"/>
      <c r="AC190" s="193"/>
      <c r="AD190" s="168"/>
      <c r="AE190" s="168"/>
      <c r="AF190" s="168"/>
      <c r="AG190" s="167">
        <v>45290</v>
      </c>
      <c r="AH190" s="173">
        <v>45300</v>
      </c>
      <c r="AI190" s="175">
        <v>37879706</v>
      </c>
      <c r="AJ190" s="175">
        <v>0</v>
      </c>
      <c r="AK190" s="209">
        <v>100</v>
      </c>
      <c r="AL190" s="209">
        <v>100</v>
      </c>
      <c r="AM190" s="168"/>
      <c r="AN190" s="410" t="s">
        <v>77</v>
      </c>
      <c r="AO190" s="168" t="s">
        <v>68</v>
      </c>
      <c r="AP190" s="34" t="s">
        <v>1438</v>
      </c>
    </row>
    <row r="191" spans="1:42" s="177" customFormat="1" x14ac:dyDescent="0.25">
      <c r="A191" s="168" t="s">
        <v>54</v>
      </c>
      <c r="B191" s="165" t="s">
        <v>1439</v>
      </c>
      <c r="C191" s="271">
        <v>186</v>
      </c>
      <c r="D191" s="167">
        <v>44988</v>
      </c>
      <c r="E191" s="168" t="s">
        <v>57</v>
      </c>
      <c r="F191" s="169" t="s">
        <v>1440</v>
      </c>
      <c r="G191" s="223" t="s">
        <v>1441</v>
      </c>
      <c r="H191" s="168" t="s">
        <v>1442</v>
      </c>
      <c r="I191" s="171">
        <v>1075313031</v>
      </c>
      <c r="J191" s="168" t="s">
        <v>1443</v>
      </c>
      <c r="K191" s="168" t="s">
        <v>76</v>
      </c>
      <c r="L191" s="168">
        <v>31663404</v>
      </c>
      <c r="M191" s="168">
        <v>0</v>
      </c>
      <c r="N191" s="168">
        <v>0</v>
      </c>
      <c r="O191" s="168">
        <v>31663404</v>
      </c>
      <c r="P191" s="168">
        <v>2023000353</v>
      </c>
      <c r="Q191" s="165" t="s">
        <v>1444</v>
      </c>
      <c r="R191" s="173">
        <v>44986</v>
      </c>
      <c r="S191" s="168">
        <v>2023000343</v>
      </c>
      <c r="T191" s="173">
        <v>44988</v>
      </c>
      <c r="U191" s="173" t="s">
        <v>87</v>
      </c>
      <c r="V191" s="173" t="s">
        <v>87</v>
      </c>
      <c r="W191" s="168" t="s">
        <v>148</v>
      </c>
      <c r="X191" s="168" t="s">
        <v>208</v>
      </c>
      <c r="Y191" s="174">
        <v>44992</v>
      </c>
      <c r="Z191" s="185">
        <v>44993</v>
      </c>
      <c r="AA191" s="186"/>
      <c r="AB191" s="186"/>
      <c r="AC191" s="186"/>
      <c r="AD191" s="179"/>
      <c r="AE191" s="179"/>
      <c r="AF191" s="179"/>
      <c r="AG191" s="178" t="s">
        <v>1445</v>
      </c>
      <c r="AH191" s="211">
        <v>45280</v>
      </c>
      <c r="AI191" s="202">
        <v>31663404</v>
      </c>
      <c r="AJ191" s="202">
        <v>0</v>
      </c>
      <c r="AK191" s="210">
        <v>100</v>
      </c>
      <c r="AL191" s="210">
        <v>100</v>
      </c>
      <c r="AM191" s="199"/>
      <c r="AN191" s="414" t="s">
        <v>77</v>
      </c>
      <c r="AO191" s="168" t="s">
        <v>68</v>
      </c>
      <c r="AP191" s="34" t="s">
        <v>1446</v>
      </c>
    </row>
    <row r="192" spans="1:42" s="177" customFormat="1" x14ac:dyDescent="0.25">
      <c r="A192" s="168" t="s">
        <v>54</v>
      </c>
      <c r="B192" s="165" t="s">
        <v>1447</v>
      </c>
      <c r="C192" s="271">
        <v>187</v>
      </c>
      <c r="D192" s="167">
        <v>44992</v>
      </c>
      <c r="E192" s="168" t="s">
        <v>57</v>
      </c>
      <c r="F192" s="169" t="s">
        <v>1448</v>
      </c>
      <c r="G192" s="223" t="s">
        <v>955</v>
      </c>
      <c r="H192" s="168" t="s">
        <v>1449</v>
      </c>
      <c r="I192" s="171">
        <v>1081157166</v>
      </c>
      <c r="J192" s="168" t="s">
        <v>1450</v>
      </c>
      <c r="K192" s="168" t="s">
        <v>76</v>
      </c>
      <c r="L192" s="168">
        <v>50000000</v>
      </c>
      <c r="M192" s="168">
        <v>0</v>
      </c>
      <c r="N192" s="168">
        <v>0</v>
      </c>
      <c r="O192" s="168">
        <v>50000000</v>
      </c>
      <c r="P192" s="168">
        <v>2023000342</v>
      </c>
      <c r="Q192" s="165" t="s">
        <v>1451</v>
      </c>
      <c r="R192" s="173">
        <v>44985</v>
      </c>
      <c r="S192" s="168">
        <v>2023000382</v>
      </c>
      <c r="T192" s="173">
        <v>44992</v>
      </c>
      <c r="U192" s="173" t="s">
        <v>87</v>
      </c>
      <c r="V192" s="173" t="s">
        <v>87</v>
      </c>
      <c r="W192" s="168" t="s">
        <v>148</v>
      </c>
      <c r="X192" s="168" t="s">
        <v>1081</v>
      </c>
      <c r="Y192" s="174">
        <v>44994</v>
      </c>
      <c r="Z192" s="185">
        <v>44993</v>
      </c>
      <c r="AA192" s="186"/>
      <c r="AB192" s="186"/>
      <c r="AC192" s="186"/>
      <c r="AD192" s="186"/>
      <c r="AE192" s="186"/>
      <c r="AF192" s="186"/>
      <c r="AG192" s="187">
        <v>45290</v>
      </c>
      <c r="AH192" s="173">
        <v>45356</v>
      </c>
      <c r="AI192" s="202">
        <v>48833333</v>
      </c>
      <c r="AJ192" s="202">
        <v>1166667</v>
      </c>
      <c r="AK192" s="210">
        <v>100</v>
      </c>
      <c r="AL192" s="210">
        <v>100</v>
      </c>
      <c r="AM192" s="199"/>
      <c r="AN192" s="414" t="s">
        <v>77</v>
      </c>
      <c r="AO192" s="168" t="s">
        <v>68</v>
      </c>
      <c r="AP192" s="34" t="s">
        <v>1452</v>
      </c>
    </row>
    <row r="193" spans="1:42" s="177" customFormat="1" x14ac:dyDescent="0.25">
      <c r="A193" s="168" t="s">
        <v>54</v>
      </c>
      <c r="B193" s="165" t="s">
        <v>1453</v>
      </c>
      <c r="C193" s="271">
        <v>188</v>
      </c>
      <c r="D193" s="167">
        <v>44994</v>
      </c>
      <c r="E193" s="168" t="s">
        <v>57</v>
      </c>
      <c r="F193" s="169" t="s">
        <v>1454</v>
      </c>
      <c r="G193" s="223" t="s">
        <v>1393</v>
      </c>
      <c r="H193" s="168" t="s">
        <v>1455</v>
      </c>
      <c r="I193" s="171">
        <v>36309805</v>
      </c>
      <c r="J193" s="168" t="s">
        <v>1456</v>
      </c>
      <c r="K193" s="168" t="s">
        <v>76</v>
      </c>
      <c r="L193" s="168">
        <v>50000000</v>
      </c>
      <c r="M193" s="168">
        <v>0</v>
      </c>
      <c r="N193" s="168">
        <v>0</v>
      </c>
      <c r="O193" s="168">
        <v>50000000</v>
      </c>
      <c r="P193" s="168">
        <v>2023000340</v>
      </c>
      <c r="Q193" s="165" t="s">
        <v>1451</v>
      </c>
      <c r="R193" s="173">
        <v>44985</v>
      </c>
      <c r="S193" s="168">
        <v>2023000389</v>
      </c>
      <c r="T193" s="173">
        <v>44994</v>
      </c>
      <c r="U193" s="173" t="s">
        <v>87</v>
      </c>
      <c r="V193" s="173" t="s">
        <v>87</v>
      </c>
      <c r="W193" s="168" t="s">
        <v>148</v>
      </c>
      <c r="X193" s="168" t="s">
        <v>1081</v>
      </c>
      <c r="Y193" s="174">
        <v>44995</v>
      </c>
      <c r="Z193" s="185">
        <v>44996</v>
      </c>
      <c r="AA193" s="186"/>
      <c r="AB193" s="186"/>
      <c r="AC193" s="194"/>
      <c r="AD193" s="194"/>
      <c r="AE193" s="194"/>
      <c r="AF193" s="194"/>
      <c r="AG193" s="260">
        <v>45290</v>
      </c>
      <c r="AH193" s="216">
        <v>45327</v>
      </c>
      <c r="AI193" s="217">
        <v>48333333</v>
      </c>
      <c r="AJ193" s="217">
        <v>1166667</v>
      </c>
      <c r="AK193" s="218">
        <v>100</v>
      </c>
      <c r="AL193" s="218">
        <v>100</v>
      </c>
      <c r="AM193" s="184"/>
      <c r="AN193" s="411" t="s">
        <v>77</v>
      </c>
      <c r="AO193" s="168" t="s">
        <v>68</v>
      </c>
      <c r="AP193" s="34" t="s">
        <v>1457</v>
      </c>
    </row>
    <row r="194" spans="1:42" s="177" customFormat="1" x14ac:dyDescent="0.25">
      <c r="A194" s="168" t="s">
        <v>54</v>
      </c>
      <c r="B194" s="165" t="s">
        <v>1458</v>
      </c>
      <c r="C194" s="271">
        <v>189</v>
      </c>
      <c r="D194" s="167">
        <v>44994</v>
      </c>
      <c r="E194" s="168" t="s">
        <v>82</v>
      </c>
      <c r="F194" s="169" t="s">
        <v>1459</v>
      </c>
      <c r="G194" s="223" t="s">
        <v>679</v>
      </c>
      <c r="H194" s="168" t="s">
        <v>1460</v>
      </c>
      <c r="I194" s="171">
        <v>1003864428</v>
      </c>
      <c r="J194" s="168" t="s">
        <v>1461</v>
      </c>
      <c r="K194" s="168" t="s">
        <v>76</v>
      </c>
      <c r="L194" s="168">
        <v>17960400</v>
      </c>
      <c r="M194" s="168">
        <v>0</v>
      </c>
      <c r="N194" s="168">
        <v>0</v>
      </c>
      <c r="O194" s="168">
        <v>17960400</v>
      </c>
      <c r="P194" s="168">
        <v>2023000312</v>
      </c>
      <c r="Q194" s="165" t="s">
        <v>1360</v>
      </c>
      <c r="R194" s="173">
        <v>44980</v>
      </c>
      <c r="S194" s="168">
        <v>2023000388</v>
      </c>
      <c r="T194" s="173">
        <v>44994</v>
      </c>
      <c r="U194" s="173" t="s">
        <v>87</v>
      </c>
      <c r="V194" s="173" t="s">
        <v>87</v>
      </c>
      <c r="W194" s="168" t="s">
        <v>64</v>
      </c>
      <c r="X194" s="168" t="s">
        <v>1228</v>
      </c>
      <c r="Y194" s="174">
        <v>45001</v>
      </c>
      <c r="Z194" s="185">
        <v>44995</v>
      </c>
      <c r="AA194" s="186"/>
      <c r="AB194" s="193"/>
      <c r="AC194" s="168"/>
      <c r="AD194" s="168"/>
      <c r="AE194" s="168"/>
      <c r="AF194" s="168"/>
      <c r="AG194" s="167">
        <v>45360</v>
      </c>
      <c r="AH194" s="173">
        <v>45363</v>
      </c>
      <c r="AI194" s="175">
        <v>17960400</v>
      </c>
      <c r="AJ194" s="175">
        <v>0</v>
      </c>
      <c r="AK194" s="209">
        <v>100</v>
      </c>
      <c r="AL194" s="209">
        <v>100</v>
      </c>
      <c r="AM194" s="168"/>
      <c r="AN194" s="410" t="s">
        <v>77</v>
      </c>
      <c r="AO194" s="168" t="s">
        <v>68</v>
      </c>
      <c r="AP194" s="34" t="s">
        <v>1462</v>
      </c>
    </row>
    <row r="195" spans="1:42" s="177" customFormat="1" x14ac:dyDescent="0.25">
      <c r="A195" s="168" t="s">
        <v>54</v>
      </c>
      <c r="B195" s="165" t="s">
        <v>1463</v>
      </c>
      <c r="C195" s="271">
        <v>190</v>
      </c>
      <c r="D195" s="167">
        <v>44992</v>
      </c>
      <c r="E195" s="168" t="s">
        <v>57</v>
      </c>
      <c r="F195" s="169" t="s">
        <v>1464</v>
      </c>
      <c r="G195" s="223" t="s">
        <v>1393</v>
      </c>
      <c r="H195" s="168" t="s">
        <v>1465</v>
      </c>
      <c r="I195" s="171">
        <v>36290524</v>
      </c>
      <c r="J195" s="168" t="s">
        <v>1466</v>
      </c>
      <c r="K195" s="168" t="s">
        <v>76</v>
      </c>
      <c r="L195" s="168">
        <v>50000000</v>
      </c>
      <c r="M195" s="168">
        <v>0</v>
      </c>
      <c r="N195" s="168">
        <v>0</v>
      </c>
      <c r="O195" s="168">
        <v>50000000</v>
      </c>
      <c r="P195" s="168">
        <v>2023000339</v>
      </c>
      <c r="Q195" s="165" t="s">
        <v>1396</v>
      </c>
      <c r="R195" s="173">
        <v>44985</v>
      </c>
      <c r="S195" s="168">
        <v>2023000383</v>
      </c>
      <c r="T195" s="173">
        <v>44992</v>
      </c>
      <c r="U195" s="173" t="s">
        <v>87</v>
      </c>
      <c r="V195" s="173" t="s">
        <v>87</v>
      </c>
      <c r="W195" s="168" t="s">
        <v>148</v>
      </c>
      <c r="X195" s="168" t="s">
        <v>1081</v>
      </c>
      <c r="Y195" s="174">
        <v>44994</v>
      </c>
      <c r="Z195" s="185">
        <v>44994</v>
      </c>
      <c r="AA195" s="186"/>
      <c r="AB195" s="186"/>
      <c r="AC195" s="179"/>
      <c r="AD195" s="204"/>
      <c r="AE195" s="204"/>
      <c r="AF195" s="204"/>
      <c r="AG195" s="205">
        <v>45290</v>
      </c>
      <c r="AH195" s="206">
        <v>45334</v>
      </c>
      <c r="AI195" s="207">
        <v>45000000</v>
      </c>
      <c r="AJ195" s="207">
        <v>1333333</v>
      </c>
      <c r="AK195" s="212">
        <v>100</v>
      </c>
      <c r="AL195" s="212">
        <v>100</v>
      </c>
      <c r="AM195" s="208"/>
      <c r="AN195" s="413" t="s">
        <v>77</v>
      </c>
      <c r="AO195" s="168" t="s">
        <v>68</v>
      </c>
      <c r="AP195" s="34" t="s">
        <v>1467</v>
      </c>
    </row>
    <row r="196" spans="1:42" s="177" customFormat="1" x14ac:dyDescent="0.25">
      <c r="A196" s="168" t="s">
        <v>951</v>
      </c>
      <c r="B196" s="165" t="s">
        <v>1468</v>
      </c>
      <c r="C196" s="271">
        <v>191</v>
      </c>
      <c r="D196" s="167">
        <v>44993</v>
      </c>
      <c r="E196" s="168" t="s">
        <v>82</v>
      </c>
      <c r="F196" s="169" t="s">
        <v>1469</v>
      </c>
      <c r="G196" s="170" t="s">
        <v>1428</v>
      </c>
      <c r="H196" s="168" t="s">
        <v>1470</v>
      </c>
      <c r="I196" s="171">
        <v>36375774</v>
      </c>
      <c r="J196" s="168" t="s">
        <v>1471</v>
      </c>
      <c r="K196" s="168" t="s">
        <v>76</v>
      </c>
      <c r="L196" s="168">
        <v>19500000</v>
      </c>
      <c r="M196" s="168">
        <v>0</v>
      </c>
      <c r="N196" s="168">
        <v>0</v>
      </c>
      <c r="O196" s="168">
        <v>19500000</v>
      </c>
      <c r="P196" s="168">
        <v>2023000263</v>
      </c>
      <c r="Q196" s="165" t="s">
        <v>1472</v>
      </c>
      <c r="R196" s="173">
        <v>44972</v>
      </c>
      <c r="S196" s="168">
        <v>2023000386</v>
      </c>
      <c r="T196" s="173">
        <v>44993</v>
      </c>
      <c r="U196" s="173" t="s">
        <v>87</v>
      </c>
      <c r="V196" s="173" t="s">
        <v>87</v>
      </c>
      <c r="W196" s="168" t="s">
        <v>757</v>
      </c>
      <c r="X196" s="168" t="s">
        <v>758</v>
      </c>
      <c r="Y196" s="174">
        <v>45012</v>
      </c>
      <c r="Z196" s="185">
        <v>44994</v>
      </c>
      <c r="AA196" s="186"/>
      <c r="AB196" s="186"/>
      <c r="AC196" s="193"/>
      <c r="AD196" s="168"/>
      <c r="AE196" s="168"/>
      <c r="AF196" s="168"/>
      <c r="AG196" s="167">
        <v>45290</v>
      </c>
      <c r="AH196" s="173">
        <v>45307</v>
      </c>
      <c r="AI196" s="175">
        <v>18980000</v>
      </c>
      <c r="AJ196" s="175">
        <v>0</v>
      </c>
      <c r="AK196" s="209">
        <v>100</v>
      </c>
      <c r="AL196" s="209">
        <v>100</v>
      </c>
      <c r="AM196" s="168"/>
      <c r="AN196" s="410" t="s">
        <v>77</v>
      </c>
      <c r="AO196" s="168" t="s">
        <v>68</v>
      </c>
      <c r="AP196" s="34" t="s">
        <v>1473</v>
      </c>
    </row>
    <row r="197" spans="1:42" s="177" customFormat="1" x14ac:dyDescent="0.25">
      <c r="A197" s="168" t="s">
        <v>54</v>
      </c>
      <c r="B197" s="165" t="s">
        <v>1474</v>
      </c>
      <c r="C197" s="271">
        <v>192</v>
      </c>
      <c r="D197" s="167">
        <v>44992</v>
      </c>
      <c r="E197" s="168" t="s">
        <v>57</v>
      </c>
      <c r="F197" s="169" t="s">
        <v>1475</v>
      </c>
      <c r="G197" s="223" t="s">
        <v>1476</v>
      </c>
      <c r="H197" s="168" t="s">
        <v>1477</v>
      </c>
      <c r="I197" s="171">
        <v>12129270</v>
      </c>
      <c r="J197" s="168" t="s">
        <v>1478</v>
      </c>
      <c r="K197" s="168" t="s">
        <v>76</v>
      </c>
      <c r="L197" s="171">
        <v>71400000</v>
      </c>
      <c r="M197" s="168">
        <v>0</v>
      </c>
      <c r="N197" s="168">
        <v>0</v>
      </c>
      <c r="O197" s="171">
        <v>71400000</v>
      </c>
      <c r="P197" s="168">
        <v>2023000362</v>
      </c>
      <c r="Q197" s="165" t="s">
        <v>1479</v>
      </c>
      <c r="R197" s="173">
        <v>44988</v>
      </c>
      <c r="S197" s="168">
        <v>2023000384</v>
      </c>
      <c r="T197" s="173">
        <v>44992</v>
      </c>
      <c r="U197" s="174">
        <v>44993</v>
      </c>
      <c r="V197" s="173">
        <v>44993</v>
      </c>
      <c r="W197" s="168" t="s">
        <v>64</v>
      </c>
      <c r="X197" s="168" t="s">
        <v>65</v>
      </c>
      <c r="Y197" s="174">
        <v>44994</v>
      </c>
      <c r="Z197" s="185">
        <v>44994</v>
      </c>
      <c r="AA197" s="186"/>
      <c r="AB197" s="186"/>
      <c r="AC197" s="186"/>
      <c r="AD197" s="179"/>
      <c r="AE197" s="179"/>
      <c r="AF197" s="179"/>
      <c r="AG197" s="178">
        <v>45290</v>
      </c>
      <c r="AH197" s="232">
        <v>45412</v>
      </c>
      <c r="AI197" s="235">
        <v>69496000</v>
      </c>
      <c r="AJ197" s="235">
        <f t="shared" si="13"/>
        <v>1904000</v>
      </c>
      <c r="AK197" s="210">
        <v>100</v>
      </c>
      <c r="AL197" s="210">
        <v>97.33</v>
      </c>
      <c r="AM197" s="199"/>
      <c r="AN197" s="414" t="s">
        <v>77</v>
      </c>
      <c r="AO197" s="168" t="s">
        <v>68</v>
      </c>
      <c r="AP197" s="34" t="s">
        <v>1480</v>
      </c>
    </row>
    <row r="198" spans="1:42" s="177" customFormat="1" x14ac:dyDescent="0.25">
      <c r="A198" s="168" t="s">
        <v>54</v>
      </c>
      <c r="B198" s="165" t="s">
        <v>1481</v>
      </c>
      <c r="C198" s="271">
        <v>193</v>
      </c>
      <c r="D198" s="167">
        <v>44993</v>
      </c>
      <c r="E198" s="168" t="s">
        <v>57</v>
      </c>
      <c r="F198" s="169" t="s">
        <v>1482</v>
      </c>
      <c r="G198" s="223" t="s">
        <v>1476</v>
      </c>
      <c r="H198" s="168" t="s">
        <v>1483</v>
      </c>
      <c r="I198" s="171">
        <v>1075236517</v>
      </c>
      <c r="J198" s="168" t="s">
        <v>1484</v>
      </c>
      <c r="K198" s="168" t="s">
        <v>76</v>
      </c>
      <c r="L198" s="168">
        <v>120000000</v>
      </c>
      <c r="M198" s="168">
        <v>0</v>
      </c>
      <c r="N198" s="168">
        <v>0</v>
      </c>
      <c r="O198" s="168">
        <v>120000000</v>
      </c>
      <c r="P198" s="168">
        <v>2023000364</v>
      </c>
      <c r="Q198" s="165" t="s">
        <v>1485</v>
      </c>
      <c r="R198" s="173">
        <v>44988</v>
      </c>
      <c r="S198" s="168">
        <v>2023000385</v>
      </c>
      <c r="T198" s="173">
        <v>44993</v>
      </c>
      <c r="U198" s="174">
        <v>44993</v>
      </c>
      <c r="V198" s="173">
        <v>44993</v>
      </c>
      <c r="W198" s="168" t="s">
        <v>64</v>
      </c>
      <c r="X198" s="168" t="s">
        <v>65</v>
      </c>
      <c r="Y198" s="174">
        <v>44994</v>
      </c>
      <c r="Z198" s="185">
        <v>44994</v>
      </c>
      <c r="AA198" s="186"/>
      <c r="AB198" s="186"/>
      <c r="AC198" s="186"/>
      <c r="AD198" s="186"/>
      <c r="AE198" s="186"/>
      <c r="AF198" s="186"/>
      <c r="AG198" s="185">
        <v>45290</v>
      </c>
      <c r="AH198" s="234"/>
      <c r="AI198" s="237">
        <v>120000000</v>
      </c>
      <c r="AJ198" s="278">
        <f t="shared" si="13"/>
        <v>0</v>
      </c>
      <c r="AK198" s="212">
        <v>97.33</v>
      </c>
      <c r="AL198" s="212">
        <v>97.33</v>
      </c>
      <c r="AM198" s="168"/>
      <c r="AN198" s="410" t="s">
        <v>67</v>
      </c>
      <c r="AO198" s="168" t="s">
        <v>68</v>
      </c>
      <c r="AP198" s="34" t="s">
        <v>1486</v>
      </c>
    </row>
    <row r="199" spans="1:42" s="177" customFormat="1" x14ac:dyDescent="0.25">
      <c r="A199" s="168" t="s">
        <v>54</v>
      </c>
      <c r="B199" s="165" t="s">
        <v>1487</v>
      </c>
      <c r="C199" s="166" t="s">
        <v>1488</v>
      </c>
      <c r="D199" s="167">
        <v>44994</v>
      </c>
      <c r="E199" s="168" t="s">
        <v>57</v>
      </c>
      <c r="F199" s="169" t="s">
        <v>1489</v>
      </c>
      <c r="G199" s="170" t="s">
        <v>1428</v>
      </c>
      <c r="H199" s="168" t="s">
        <v>1490</v>
      </c>
      <c r="I199" s="171">
        <v>1083898985</v>
      </c>
      <c r="J199" s="168" t="s">
        <v>1491</v>
      </c>
      <c r="K199" s="168" t="s">
        <v>76</v>
      </c>
      <c r="L199" s="168">
        <v>38652760</v>
      </c>
      <c r="M199" s="168">
        <v>0</v>
      </c>
      <c r="N199" s="168">
        <v>0</v>
      </c>
      <c r="O199" s="168">
        <v>38652760</v>
      </c>
      <c r="P199" s="168">
        <v>2023000343</v>
      </c>
      <c r="Q199" s="165" t="s">
        <v>1492</v>
      </c>
      <c r="R199" s="173">
        <v>44985</v>
      </c>
      <c r="S199" s="168">
        <v>2023000387</v>
      </c>
      <c r="T199" s="173">
        <v>44994</v>
      </c>
      <c r="U199" s="173" t="s">
        <v>87</v>
      </c>
      <c r="V199" s="173" t="s">
        <v>87</v>
      </c>
      <c r="W199" s="168" t="s">
        <v>910</v>
      </c>
      <c r="X199" s="168" t="s">
        <v>1179</v>
      </c>
      <c r="Y199" s="174">
        <v>45007</v>
      </c>
      <c r="Z199" s="185">
        <v>44995</v>
      </c>
      <c r="AA199" s="186"/>
      <c r="AB199" s="186"/>
      <c r="AC199" s="186"/>
      <c r="AD199" s="186"/>
      <c r="AE199" s="186"/>
      <c r="AF199" s="186"/>
      <c r="AG199" s="221">
        <v>45290</v>
      </c>
      <c r="AH199" s="190">
        <v>45296</v>
      </c>
      <c r="AI199" s="191">
        <v>37493177</v>
      </c>
      <c r="AJ199" s="192">
        <v>0</v>
      </c>
      <c r="AK199" s="209">
        <v>100</v>
      </c>
      <c r="AL199" s="209">
        <v>100</v>
      </c>
      <c r="AM199" s="168"/>
      <c r="AN199" s="410" t="s">
        <v>77</v>
      </c>
      <c r="AO199" s="168" t="s">
        <v>68</v>
      </c>
      <c r="AP199" s="34" t="s">
        <v>1493</v>
      </c>
    </row>
    <row r="200" spans="1:42" s="177" customFormat="1" x14ac:dyDescent="0.25">
      <c r="A200" s="168" t="s">
        <v>54</v>
      </c>
      <c r="B200" s="165" t="s">
        <v>1494</v>
      </c>
      <c r="C200" s="271">
        <v>195</v>
      </c>
      <c r="D200" s="167">
        <v>44995</v>
      </c>
      <c r="E200" s="168" t="s">
        <v>57</v>
      </c>
      <c r="F200" s="169" t="s">
        <v>1495</v>
      </c>
      <c r="G200" s="170" t="s">
        <v>1428</v>
      </c>
      <c r="H200" s="168" t="s">
        <v>1496</v>
      </c>
      <c r="I200" s="171">
        <v>1075235469</v>
      </c>
      <c r="J200" s="168" t="s">
        <v>1497</v>
      </c>
      <c r="K200" s="168" t="s">
        <v>76</v>
      </c>
      <c r="L200" s="168">
        <v>44800000</v>
      </c>
      <c r="M200" s="168">
        <v>0</v>
      </c>
      <c r="N200" s="168">
        <v>0</v>
      </c>
      <c r="O200" s="168">
        <v>44800000</v>
      </c>
      <c r="P200" s="168">
        <v>2023000355</v>
      </c>
      <c r="Q200" s="165" t="s">
        <v>1498</v>
      </c>
      <c r="R200" s="173">
        <v>44986</v>
      </c>
      <c r="S200" s="168">
        <v>2023000392</v>
      </c>
      <c r="T200" s="173">
        <v>44995</v>
      </c>
      <c r="U200" s="173" t="s">
        <v>87</v>
      </c>
      <c r="V200" s="173" t="s">
        <v>87</v>
      </c>
      <c r="W200" s="168" t="s">
        <v>159</v>
      </c>
      <c r="X200" s="168" t="s">
        <v>258</v>
      </c>
      <c r="Y200" s="174">
        <v>44998</v>
      </c>
      <c r="Z200" s="185">
        <v>44998</v>
      </c>
      <c r="AA200" s="186"/>
      <c r="AB200" s="186"/>
      <c r="AC200" s="186"/>
      <c r="AD200" s="186"/>
      <c r="AE200" s="186"/>
      <c r="AF200" s="193"/>
      <c r="AG200" s="167">
        <v>45656</v>
      </c>
      <c r="AH200" s="173">
        <v>45309</v>
      </c>
      <c r="AI200" s="175">
        <v>43008000</v>
      </c>
      <c r="AJ200" s="175">
        <v>1792000</v>
      </c>
      <c r="AK200" s="210">
        <v>100</v>
      </c>
      <c r="AL200" s="210">
        <v>100</v>
      </c>
      <c r="AM200" s="199"/>
      <c r="AN200" s="414" t="s">
        <v>77</v>
      </c>
      <c r="AO200" s="168" t="s">
        <v>68</v>
      </c>
      <c r="AP200" s="34" t="s">
        <v>1499</v>
      </c>
    </row>
    <row r="201" spans="1:42" s="177" customFormat="1" x14ac:dyDescent="0.25">
      <c r="A201" s="168" t="s">
        <v>54</v>
      </c>
      <c r="B201" s="165" t="s">
        <v>1500</v>
      </c>
      <c r="C201" s="166" t="s">
        <v>1501</v>
      </c>
      <c r="D201" s="167">
        <v>44994</v>
      </c>
      <c r="E201" s="168" t="s">
        <v>57</v>
      </c>
      <c r="F201" s="169" t="s">
        <v>1502</v>
      </c>
      <c r="G201" s="170" t="s">
        <v>1428</v>
      </c>
      <c r="H201" s="168" t="s">
        <v>1503</v>
      </c>
      <c r="I201" s="171">
        <v>1053857391</v>
      </c>
      <c r="J201" s="168" t="s">
        <v>1504</v>
      </c>
      <c r="K201" s="168" t="s">
        <v>76</v>
      </c>
      <c r="L201" s="168">
        <v>38652760</v>
      </c>
      <c r="M201" s="168">
        <v>0</v>
      </c>
      <c r="N201" s="168">
        <v>0</v>
      </c>
      <c r="O201" s="168">
        <v>38652760</v>
      </c>
      <c r="P201" s="168">
        <v>2023000344</v>
      </c>
      <c r="Q201" s="165" t="s">
        <v>1505</v>
      </c>
      <c r="R201" s="173">
        <v>44985</v>
      </c>
      <c r="S201" s="168">
        <v>2023000390</v>
      </c>
      <c r="T201" s="173">
        <v>44994</v>
      </c>
      <c r="U201" s="173" t="s">
        <v>87</v>
      </c>
      <c r="V201" s="173" t="s">
        <v>87</v>
      </c>
      <c r="W201" s="168" t="s">
        <v>159</v>
      </c>
      <c r="X201" s="168" t="s">
        <v>258</v>
      </c>
      <c r="Y201" s="174">
        <v>44995</v>
      </c>
      <c r="Z201" s="281">
        <v>44995</v>
      </c>
      <c r="AA201" s="186"/>
      <c r="AB201" s="186"/>
      <c r="AC201" s="186"/>
      <c r="AD201" s="186"/>
      <c r="AE201" s="186"/>
      <c r="AF201" s="193"/>
      <c r="AG201" s="226">
        <v>45147</v>
      </c>
      <c r="AH201" s="216">
        <v>45162</v>
      </c>
      <c r="AI201" s="217">
        <v>19326380</v>
      </c>
      <c r="AJ201" s="217">
        <f t="shared" si="13"/>
        <v>19326380</v>
      </c>
      <c r="AK201" s="218">
        <v>50</v>
      </c>
      <c r="AL201" s="218">
        <v>50</v>
      </c>
      <c r="AM201" s="184"/>
      <c r="AN201" s="411" t="s">
        <v>77</v>
      </c>
      <c r="AO201" s="168" t="s">
        <v>68</v>
      </c>
      <c r="AP201" s="34" t="s">
        <v>1506</v>
      </c>
    </row>
    <row r="202" spans="1:42" s="177" customFormat="1" x14ac:dyDescent="0.25">
      <c r="A202" s="168" t="s">
        <v>54</v>
      </c>
      <c r="B202" s="165" t="s">
        <v>1507</v>
      </c>
      <c r="C202" s="271">
        <v>197</v>
      </c>
      <c r="D202" s="167">
        <v>44994</v>
      </c>
      <c r="E202" s="168" t="s">
        <v>82</v>
      </c>
      <c r="F202" s="169" t="s">
        <v>1508</v>
      </c>
      <c r="G202" s="170" t="s">
        <v>1509</v>
      </c>
      <c r="H202" s="168" t="s">
        <v>1510</v>
      </c>
      <c r="I202" s="171">
        <v>1081422397</v>
      </c>
      <c r="J202" s="168" t="s">
        <v>1511</v>
      </c>
      <c r="K202" s="168" t="s">
        <v>76</v>
      </c>
      <c r="L202" s="168">
        <v>9600000</v>
      </c>
      <c r="M202" s="168">
        <v>0</v>
      </c>
      <c r="N202" s="168">
        <v>0</v>
      </c>
      <c r="O202" s="168">
        <v>9600000</v>
      </c>
      <c r="P202" s="168" t="s">
        <v>1512</v>
      </c>
      <c r="Q202" s="165" t="s">
        <v>1513</v>
      </c>
      <c r="R202" s="173">
        <v>44985</v>
      </c>
      <c r="S202" s="168">
        <v>2023000006</v>
      </c>
      <c r="T202" s="173">
        <v>44994</v>
      </c>
      <c r="U202" s="173" t="s">
        <v>87</v>
      </c>
      <c r="V202" s="173" t="s">
        <v>87</v>
      </c>
      <c r="W202" s="209" t="s">
        <v>581</v>
      </c>
      <c r="X202" s="168" t="s">
        <v>582</v>
      </c>
      <c r="Y202" s="174">
        <v>44998</v>
      </c>
      <c r="Z202" s="185">
        <v>44998</v>
      </c>
      <c r="AA202" s="186"/>
      <c r="AB202" s="186"/>
      <c r="AC202" s="186"/>
      <c r="AD202" s="186"/>
      <c r="AE202" s="186"/>
      <c r="AF202" s="193"/>
      <c r="AG202" s="167">
        <v>45181</v>
      </c>
      <c r="AH202" s="173">
        <v>45209</v>
      </c>
      <c r="AI202" s="175">
        <v>9600000</v>
      </c>
      <c r="AJ202" s="175">
        <v>0</v>
      </c>
      <c r="AK202" s="209">
        <v>100</v>
      </c>
      <c r="AL202" s="209">
        <v>100</v>
      </c>
      <c r="AM202" s="238"/>
      <c r="AN202" s="415" t="s">
        <v>77</v>
      </c>
      <c r="AO202" s="168" t="s">
        <v>68</v>
      </c>
      <c r="AP202" s="34" t="s">
        <v>1514</v>
      </c>
    </row>
    <row r="203" spans="1:42" s="177" customFormat="1" x14ac:dyDescent="0.25">
      <c r="A203" s="168" t="s">
        <v>951</v>
      </c>
      <c r="B203" s="165" t="s">
        <v>1515</v>
      </c>
      <c r="C203" s="271">
        <v>198</v>
      </c>
      <c r="D203" s="167">
        <v>44998</v>
      </c>
      <c r="E203" s="168" t="s">
        <v>1516</v>
      </c>
      <c r="F203" s="169" t="s">
        <v>1517</v>
      </c>
      <c r="G203" s="170" t="s">
        <v>1518</v>
      </c>
      <c r="H203" s="168" t="s">
        <v>1519</v>
      </c>
      <c r="I203" s="171" t="s">
        <v>1520</v>
      </c>
      <c r="J203" s="168" t="s">
        <v>1521</v>
      </c>
      <c r="K203" s="168" t="s">
        <v>62</v>
      </c>
      <c r="L203" s="168">
        <v>28386000</v>
      </c>
      <c r="M203" s="168">
        <v>0</v>
      </c>
      <c r="N203" s="168">
        <v>0</v>
      </c>
      <c r="O203" s="168">
        <v>28386000</v>
      </c>
      <c r="P203" s="168">
        <v>2023000291</v>
      </c>
      <c r="Q203" s="165" t="s">
        <v>1522</v>
      </c>
      <c r="R203" s="173">
        <v>44977</v>
      </c>
      <c r="S203" s="168">
        <v>2023000402</v>
      </c>
      <c r="T203" s="173">
        <v>44998</v>
      </c>
      <c r="U203" s="174">
        <v>44995</v>
      </c>
      <c r="V203" s="173">
        <v>44998</v>
      </c>
      <c r="W203" s="168" t="s">
        <v>148</v>
      </c>
      <c r="X203" s="168" t="s">
        <v>572</v>
      </c>
      <c r="Y203" s="174">
        <v>45001</v>
      </c>
      <c r="Z203" s="281">
        <v>44998</v>
      </c>
      <c r="AA203" s="186"/>
      <c r="AB203" s="186"/>
      <c r="AC203" s="186"/>
      <c r="AD203" s="186"/>
      <c r="AE203" s="186"/>
      <c r="AF203" s="186"/>
      <c r="AG203" s="178">
        <v>45016</v>
      </c>
      <c r="AH203" s="180">
        <v>45027</v>
      </c>
      <c r="AI203" s="181">
        <v>28386000</v>
      </c>
      <c r="AJ203" s="240">
        <f t="shared" ref="AJ203" si="14">L203-AI203</f>
        <v>0</v>
      </c>
      <c r="AK203" s="212">
        <f>AI203*100/O203</f>
        <v>100</v>
      </c>
      <c r="AL203" s="212">
        <f>AK203</f>
        <v>100</v>
      </c>
      <c r="AM203" s="197"/>
      <c r="AN203" s="413" t="s">
        <v>77</v>
      </c>
      <c r="AO203" s="168" t="s">
        <v>78</v>
      </c>
      <c r="AP203" s="34" t="s">
        <v>1523</v>
      </c>
    </row>
    <row r="204" spans="1:42" s="177" customFormat="1" x14ac:dyDescent="0.25">
      <c r="A204" s="168" t="s">
        <v>54</v>
      </c>
      <c r="B204" s="165" t="s">
        <v>1524</v>
      </c>
      <c r="C204" s="271">
        <v>199</v>
      </c>
      <c r="D204" s="167">
        <v>44995</v>
      </c>
      <c r="E204" s="168" t="s">
        <v>57</v>
      </c>
      <c r="F204" s="169" t="s">
        <v>1525</v>
      </c>
      <c r="G204" s="170" t="s">
        <v>1526</v>
      </c>
      <c r="H204" s="168" t="s">
        <v>1527</v>
      </c>
      <c r="I204" s="171">
        <v>1075259697</v>
      </c>
      <c r="J204" s="168" t="s">
        <v>1528</v>
      </c>
      <c r="K204" s="168" t="s">
        <v>76</v>
      </c>
      <c r="L204" s="168">
        <v>50000000</v>
      </c>
      <c r="M204" s="168">
        <v>0</v>
      </c>
      <c r="N204" s="168">
        <v>0</v>
      </c>
      <c r="O204" s="168">
        <v>50000000</v>
      </c>
      <c r="P204" s="168">
        <v>2023000341</v>
      </c>
      <c r="Q204" s="165" t="s">
        <v>1451</v>
      </c>
      <c r="R204" s="173">
        <v>44985</v>
      </c>
      <c r="S204" s="168">
        <v>2023000391</v>
      </c>
      <c r="T204" s="173">
        <v>44995</v>
      </c>
      <c r="U204" s="173" t="s">
        <v>87</v>
      </c>
      <c r="V204" s="173" t="s">
        <v>87</v>
      </c>
      <c r="W204" s="168" t="s">
        <v>148</v>
      </c>
      <c r="X204" s="168" t="s">
        <v>1081</v>
      </c>
      <c r="Y204" s="174">
        <v>44998</v>
      </c>
      <c r="Z204" s="185">
        <v>44998</v>
      </c>
      <c r="AA204" s="186"/>
      <c r="AB204" s="186"/>
      <c r="AC204" s="186"/>
      <c r="AD204" s="186"/>
      <c r="AE204" s="186"/>
      <c r="AF204" s="186"/>
      <c r="AG204" s="187">
        <v>45290</v>
      </c>
      <c r="AH204" s="173">
        <v>45348</v>
      </c>
      <c r="AI204" s="175">
        <v>47833333</v>
      </c>
      <c r="AJ204" s="175">
        <v>2166667</v>
      </c>
      <c r="AK204" s="209">
        <v>100</v>
      </c>
      <c r="AL204" s="209">
        <v>95.67</v>
      </c>
      <c r="AM204" s="168"/>
      <c r="AN204" s="410" t="s">
        <v>77</v>
      </c>
      <c r="AO204" s="168" t="s">
        <v>68</v>
      </c>
      <c r="AP204" s="34" t="s">
        <v>1529</v>
      </c>
    </row>
    <row r="205" spans="1:42" s="177" customFormat="1" x14ac:dyDescent="0.25">
      <c r="A205" s="168" t="s">
        <v>54</v>
      </c>
      <c r="B205" s="165" t="s">
        <v>1530</v>
      </c>
      <c r="C205" s="271">
        <v>200</v>
      </c>
      <c r="D205" s="167">
        <v>44995</v>
      </c>
      <c r="E205" s="168" t="s">
        <v>57</v>
      </c>
      <c r="F205" s="169" t="s">
        <v>1525</v>
      </c>
      <c r="G205" s="170" t="s">
        <v>1526</v>
      </c>
      <c r="H205" s="168" t="s">
        <v>1531</v>
      </c>
      <c r="I205" s="171">
        <v>36293924</v>
      </c>
      <c r="J205" s="168" t="s">
        <v>1532</v>
      </c>
      <c r="K205" s="168" t="s">
        <v>76</v>
      </c>
      <c r="L205" s="168">
        <v>50000000</v>
      </c>
      <c r="M205" s="168">
        <v>0</v>
      </c>
      <c r="N205" s="168">
        <v>0</v>
      </c>
      <c r="O205" s="168">
        <v>50000000</v>
      </c>
      <c r="P205" s="168">
        <v>2023000331</v>
      </c>
      <c r="Q205" s="165" t="s">
        <v>1396</v>
      </c>
      <c r="R205" s="173">
        <v>44985</v>
      </c>
      <c r="S205" s="168">
        <v>2023000393</v>
      </c>
      <c r="T205" s="173">
        <v>44995</v>
      </c>
      <c r="U205" s="173" t="s">
        <v>87</v>
      </c>
      <c r="V205" s="173" t="s">
        <v>87</v>
      </c>
      <c r="W205" s="168" t="s">
        <v>148</v>
      </c>
      <c r="X205" s="168" t="s">
        <v>1081</v>
      </c>
      <c r="Y205" s="174">
        <v>44998</v>
      </c>
      <c r="Z205" s="185">
        <v>44998</v>
      </c>
      <c r="AA205" s="186"/>
      <c r="AB205" s="186"/>
      <c r="AC205" s="186"/>
      <c r="AD205" s="186"/>
      <c r="AE205" s="186"/>
      <c r="AF205" s="186"/>
      <c r="AG205" s="187">
        <v>45261</v>
      </c>
      <c r="AH205" s="216">
        <v>45271</v>
      </c>
      <c r="AI205" s="217">
        <v>43000000</v>
      </c>
      <c r="AJ205" s="217">
        <v>7000000</v>
      </c>
      <c r="AK205" s="218">
        <v>86</v>
      </c>
      <c r="AL205" s="218">
        <v>86</v>
      </c>
      <c r="AM205" s="184"/>
      <c r="AN205" s="411" t="s">
        <v>77</v>
      </c>
      <c r="AO205" s="168" t="s">
        <v>78</v>
      </c>
      <c r="AP205" s="34" t="s">
        <v>1533</v>
      </c>
    </row>
    <row r="206" spans="1:42" s="177" customFormat="1" x14ac:dyDescent="0.25">
      <c r="A206" s="168" t="s">
        <v>54</v>
      </c>
      <c r="B206" s="165" t="s">
        <v>1534</v>
      </c>
      <c r="C206" s="271">
        <v>201</v>
      </c>
      <c r="D206" s="167">
        <v>44998</v>
      </c>
      <c r="E206" s="168" t="s">
        <v>57</v>
      </c>
      <c r="F206" s="169" t="s">
        <v>1535</v>
      </c>
      <c r="G206" s="170" t="s">
        <v>1428</v>
      </c>
      <c r="H206" s="168" t="s">
        <v>1536</v>
      </c>
      <c r="I206" s="171">
        <v>1094933303</v>
      </c>
      <c r="J206" s="168" t="s">
        <v>1537</v>
      </c>
      <c r="K206" s="168" t="s">
        <v>76</v>
      </c>
      <c r="L206" s="168">
        <v>49166360</v>
      </c>
      <c r="M206" s="168">
        <v>0</v>
      </c>
      <c r="N206" s="168">
        <v>0</v>
      </c>
      <c r="O206" s="168">
        <v>49166360</v>
      </c>
      <c r="P206" s="168">
        <v>2023000365</v>
      </c>
      <c r="Q206" s="165" t="s">
        <v>1389</v>
      </c>
      <c r="R206" s="173">
        <v>44991</v>
      </c>
      <c r="S206" s="168">
        <v>2023000408</v>
      </c>
      <c r="T206" s="173">
        <v>44998</v>
      </c>
      <c r="U206" s="173" t="s">
        <v>87</v>
      </c>
      <c r="V206" s="173" t="s">
        <v>87</v>
      </c>
      <c r="W206" s="168" t="s">
        <v>148</v>
      </c>
      <c r="X206" s="168" t="s">
        <v>606</v>
      </c>
      <c r="Y206" s="174">
        <v>44999</v>
      </c>
      <c r="Z206" s="185">
        <v>45000</v>
      </c>
      <c r="AA206" s="186"/>
      <c r="AB206" s="186"/>
      <c r="AC206" s="186"/>
      <c r="AD206" s="186"/>
      <c r="AE206" s="186"/>
      <c r="AF206" s="186"/>
      <c r="AG206" s="187" t="s">
        <v>266</v>
      </c>
      <c r="AH206" s="173">
        <v>45315</v>
      </c>
      <c r="AI206" s="175">
        <v>46871930</v>
      </c>
      <c r="AJ206" s="175">
        <v>46871930</v>
      </c>
      <c r="AK206" s="209">
        <v>100</v>
      </c>
      <c r="AL206" s="209">
        <v>100</v>
      </c>
      <c r="AM206" s="168"/>
      <c r="AN206" s="410" t="s">
        <v>77</v>
      </c>
      <c r="AO206" s="168" t="s">
        <v>78</v>
      </c>
      <c r="AP206" s="34" t="s">
        <v>1538</v>
      </c>
    </row>
    <row r="207" spans="1:42" s="177" customFormat="1" x14ac:dyDescent="0.25">
      <c r="A207" s="168" t="s">
        <v>54</v>
      </c>
      <c r="B207" s="165" t="s">
        <v>1539</v>
      </c>
      <c r="C207" s="166" t="s">
        <v>1540</v>
      </c>
      <c r="D207" s="167">
        <v>44998</v>
      </c>
      <c r="E207" s="168" t="s">
        <v>57</v>
      </c>
      <c r="F207" s="169" t="s">
        <v>1541</v>
      </c>
      <c r="G207" s="170" t="s">
        <v>1542</v>
      </c>
      <c r="H207" s="168" t="s">
        <v>1543</v>
      </c>
      <c r="I207" s="171">
        <v>26428251</v>
      </c>
      <c r="J207" s="168" t="s">
        <v>1544</v>
      </c>
      <c r="K207" s="168" t="s">
        <v>76</v>
      </c>
      <c r="L207" s="168">
        <v>20848192</v>
      </c>
      <c r="M207" s="168">
        <v>0</v>
      </c>
      <c r="N207" s="168">
        <v>0</v>
      </c>
      <c r="O207" s="168">
        <v>20848192</v>
      </c>
      <c r="P207" s="168">
        <v>2023000363</v>
      </c>
      <c r="Q207" s="165" t="s">
        <v>1545</v>
      </c>
      <c r="R207" s="173">
        <v>44988</v>
      </c>
      <c r="S207" s="168">
        <v>2023000407</v>
      </c>
      <c r="T207" s="173">
        <v>44998</v>
      </c>
      <c r="U207" s="173" t="s">
        <v>87</v>
      </c>
      <c r="V207" s="173" t="s">
        <v>87</v>
      </c>
      <c r="W207" s="168" t="s">
        <v>148</v>
      </c>
      <c r="X207" s="168" t="s">
        <v>572</v>
      </c>
      <c r="Y207" s="174">
        <v>44999</v>
      </c>
      <c r="Z207" s="185">
        <v>45000</v>
      </c>
      <c r="AA207" s="186"/>
      <c r="AB207" s="186"/>
      <c r="AC207" s="186"/>
      <c r="AD207" s="186"/>
      <c r="AE207" s="186"/>
      <c r="AF207" s="194"/>
      <c r="AG207" s="221">
        <v>45121</v>
      </c>
      <c r="AH207" s="180">
        <v>45124</v>
      </c>
      <c r="AI207" s="181">
        <v>20848192</v>
      </c>
      <c r="AJ207" s="240">
        <f t="shared" ref="AJ207" si="15">L207-AI207</f>
        <v>0</v>
      </c>
      <c r="AK207" s="212">
        <v>100</v>
      </c>
      <c r="AL207" s="212">
        <v>100</v>
      </c>
      <c r="AM207" s="197"/>
      <c r="AN207" s="413" t="s">
        <v>77</v>
      </c>
      <c r="AO207" s="168" t="s">
        <v>68</v>
      </c>
      <c r="AP207" s="34" t="s">
        <v>1546</v>
      </c>
    </row>
    <row r="208" spans="1:42" s="177" customFormat="1" x14ac:dyDescent="0.25">
      <c r="A208" s="168" t="s">
        <v>1305</v>
      </c>
      <c r="B208" s="165" t="s">
        <v>1547</v>
      </c>
      <c r="C208" s="271">
        <v>203</v>
      </c>
      <c r="D208" s="167">
        <v>44999</v>
      </c>
      <c r="E208" s="168" t="s">
        <v>1548</v>
      </c>
      <c r="F208" s="169" t="s">
        <v>1549</v>
      </c>
      <c r="G208" s="170" t="s">
        <v>1550</v>
      </c>
      <c r="H208" s="168" t="s">
        <v>1551</v>
      </c>
      <c r="I208" s="171" t="s">
        <v>1552</v>
      </c>
      <c r="J208" s="168" t="s">
        <v>1553</v>
      </c>
      <c r="K208" s="168" t="s">
        <v>62</v>
      </c>
      <c r="L208" s="168">
        <v>55833556</v>
      </c>
      <c r="M208" s="168">
        <v>0</v>
      </c>
      <c r="N208" s="168">
        <v>0</v>
      </c>
      <c r="O208" s="168">
        <v>55833556</v>
      </c>
      <c r="P208" s="168">
        <v>2023000184</v>
      </c>
      <c r="Q208" s="165" t="s">
        <v>1554</v>
      </c>
      <c r="R208" s="173">
        <v>44958</v>
      </c>
      <c r="S208" s="168">
        <v>2023000415</v>
      </c>
      <c r="T208" s="173">
        <v>44999</v>
      </c>
      <c r="U208" s="174">
        <v>45002</v>
      </c>
      <c r="V208" s="173">
        <v>45002</v>
      </c>
      <c r="W208" s="168" t="s">
        <v>159</v>
      </c>
      <c r="X208" s="168" t="s">
        <v>197</v>
      </c>
      <c r="Y208" s="174">
        <v>45002</v>
      </c>
      <c r="Z208" s="185">
        <v>45006</v>
      </c>
      <c r="AA208" s="194"/>
      <c r="AB208" s="194"/>
      <c r="AC208" s="194"/>
      <c r="AD208" s="194"/>
      <c r="AE208" s="225"/>
      <c r="AF208" s="184">
        <v>27650000</v>
      </c>
      <c r="AG208" s="226">
        <v>45240</v>
      </c>
      <c r="AH208" s="216">
        <v>45261</v>
      </c>
      <c r="AI208" s="217">
        <v>83483202</v>
      </c>
      <c r="AJ208" s="217">
        <v>0</v>
      </c>
      <c r="AK208" s="218">
        <v>100</v>
      </c>
      <c r="AL208" s="218">
        <v>100</v>
      </c>
      <c r="AM208" s="184"/>
      <c r="AN208" s="410" t="s">
        <v>77</v>
      </c>
      <c r="AO208" s="168" t="s">
        <v>78</v>
      </c>
      <c r="AP208" s="34" t="s">
        <v>1555</v>
      </c>
    </row>
    <row r="209" spans="1:42" s="177" customFormat="1" x14ac:dyDescent="0.25">
      <c r="A209" s="168" t="s">
        <v>54</v>
      </c>
      <c r="B209" s="165" t="s">
        <v>1556</v>
      </c>
      <c r="C209" s="271">
        <v>204</v>
      </c>
      <c r="D209" s="167">
        <v>44999</v>
      </c>
      <c r="E209" s="168" t="s">
        <v>57</v>
      </c>
      <c r="F209" s="169" t="s">
        <v>1557</v>
      </c>
      <c r="G209" s="170" t="s">
        <v>1558</v>
      </c>
      <c r="H209" s="168" t="s">
        <v>1559</v>
      </c>
      <c r="I209" s="171">
        <v>1084923827</v>
      </c>
      <c r="J209" s="168" t="s">
        <v>1560</v>
      </c>
      <c r="K209" s="168" t="s">
        <v>76</v>
      </c>
      <c r="L209" s="168">
        <v>43396513</v>
      </c>
      <c r="M209" s="168">
        <v>0</v>
      </c>
      <c r="N209" s="168">
        <v>0</v>
      </c>
      <c r="O209" s="168">
        <v>43396513</v>
      </c>
      <c r="P209" s="168">
        <v>2023000377</v>
      </c>
      <c r="Q209" s="165" t="s">
        <v>1561</v>
      </c>
      <c r="R209" s="173">
        <v>44992</v>
      </c>
      <c r="S209" s="168">
        <v>2023000409</v>
      </c>
      <c r="T209" s="173">
        <v>44999</v>
      </c>
      <c r="U209" s="173" t="s">
        <v>87</v>
      </c>
      <c r="V209" s="173" t="s">
        <v>87</v>
      </c>
      <c r="W209" s="168" t="s">
        <v>159</v>
      </c>
      <c r="X209" s="168" t="s">
        <v>160</v>
      </c>
      <c r="Y209" s="174">
        <v>45001</v>
      </c>
      <c r="Z209" s="187">
        <v>45001</v>
      </c>
      <c r="AA209" s="168"/>
      <c r="AB209" s="168"/>
      <c r="AC209" s="168"/>
      <c r="AD209" s="168"/>
      <c r="AE209" s="168"/>
      <c r="AF209" s="168"/>
      <c r="AG209" s="167" t="s">
        <v>266</v>
      </c>
      <c r="AH209" s="174">
        <v>45345</v>
      </c>
      <c r="AI209" s="175">
        <v>43396513</v>
      </c>
      <c r="AJ209" s="175">
        <f>L209-AI209</f>
        <v>0</v>
      </c>
      <c r="AK209" s="209">
        <v>100</v>
      </c>
      <c r="AL209" s="209">
        <v>100</v>
      </c>
      <c r="AM209" s="168"/>
      <c r="AN209" s="410" t="s">
        <v>77</v>
      </c>
      <c r="AO209" s="168" t="s">
        <v>68</v>
      </c>
      <c r="AP209" s="34" t="s">
        <v>1562</v>
      </c>
    </row>
    <row r="210" spans="1:42" s="177" customFormat="1" x14ac:dyDescent="0.25">
      <c r="A210" s="168" t="s">
        <v>54</v>
      </c>
      <c r="B210" s="165" t="s">
        <v>1563</v>
      </c>
      <c r="C210" s="271">
        <v>205</v>
      </c>
      <c r="D210" s="167">
        <v>45002</v>
      </c>
      <c r="E210" s="168" t="s">
        <v>57</v>
      </c>
      <c r="F210" s="169" t="s">
        <v>1564</v>
      </c>
      <c r="G210" s="170" t="s">
        <v>973</v>
      </c>
      <c r="H210" s="168" t="s">
        <v>1565</v>
      </c>
      <c r="I210" s="171">
        <v>1083915307</v>
      </c>
      <c r="J210" s="168" t="s">
        <v>1566</v>
      </c>
      <c r="K210" s="168" t="s">
        <v>76</v>
      </c>
      <c r="L210" s="168">
        <v>36368630</v>
      </c>
      <c r="M210" s="168">
        <v>0</v>
      </c>
      <c r="N210" s="168">
        <v>0</v>
      </c>
      <c r="O210" s="168">
        <v>36368630</v>
      </c>
      <c r="P210" s="168">
        <v>2023000354</v>
      </c>
      <c r="Q210" s="165" t="s">
        <v>1567</v>
      </c>
      <c r="R210" s="173">
        <v>44986</v>
      </c>
      <c r="S210" s="168">
        <v>2023000431</v>
      </c>
      <c r="T210" s="173">
        <v>45002</v>
      </c>
      <c r="U210" s="173" t="s">
        <v>87</v>
      </c>
      <c r="V210" s="173" t="s">
        <v>87</v>
      </c>
      <c r="W210" s="168" t="s">
        <v>910</v>
      </c>
      <c r="X210" s="168" t="s">
        <v>911</v>
      </c>
      <c r="Y210" s="174">
        <v>45008</v>
      </c>
      <c r="Z210" s="185">
        <v>45008</v>
      </c>
      <c r="AA210" s="204"/>
      <c r="AB210" s="204"/>
      <c r="AC210" s="204"/>
      <c r="AD210" s="204"/>
      <c r="AE210" s="204"/>
      <c r="AF210" s="204"/>
      <c r="AG210" s="195" t="s">
        <v>1568</v>
      </c>
      <c r="AH210" s="295" t="s">
        <v>1568</v>
      </c>
      <c r="AI210" s="181">
        <v>36368630</v>
      </c>
      <c r="AJ210" s="182">
        <v>0</v>
      </c>
      <c r="AK210" s="212">
        <v>100</v>
      </c>
      <c r="AL210" s="212">
        <v>100</v>
      </c>
      <c r="AM210" s="208"/>
      <c r="AN210" s="413" t="s">
        <v>77</v>
      </c>
      <c r="AO210" s="168" t="s">
        <v>68</v>
      </c>
      <c r="AP210" s="34" t="s">
        <v>1569</v>
      </c>
    </row>
    <row r="211" spans="1:42" s="177" customFormat="1" x14ac:dyDescent="0.25">
      <c r="A211" s="168" t="s">
        <v>54</v>
      </c>
      <c r="B211" s="165" t="s">
        <v>1570</v>
      </c>
      <c r="C211" s="271">
        <v>206</v>
      </c>
      <c r="D211" s="167">
        <v>45007</v>
      </c>
      <c r="E211" s="168" t="s">
        <v>57</v>
      </c>
      <c r="F211" s="169" t="s">
        <v>1571</v>
      </c>
      <c r="G211" s="170" t="s">
        <v>1572</v>
      </c>
      <c r="H211" s="168" t="s">
        <v>1573</v>
      </c>
      <c r="I211" s="171">
        <v>1075298350</v>
      </c>
      <c r="J211" s="168" t="s">
        <v>1574</v>
      </c>
      <c r="K211" s="168" t="s">
        <v>76</v>
      </c>
      <c r="L211" s="168">
        <v>36720122</v>
      </c>
      <c r="M211" s="168">
        <v>0</v>
      </c>
      <c r="N211" s="168">
        <v>0</v>
      </c>
      <c r="O211" s="168">
        <v>36720122</v>
      </c>
      <c r="P211" s="168">
        <v>2023000375</v>
      </c>
      <c r="Q211" s="165" t="s">
        <v>1575</v>
      </c>
      <c r="R211" s="173">
        <v>44992</v>
      </c>
      <c r="S211" s="168">
        <v>2023000444</v>
      </c>
      <c r="T211" s="173">
        <v>45007</v>
      </c>
      <c r="U211" s="173" t="s">
        <v>87</v>
      </c>
      <c r="V211" s="173" t="s">
        <v>87</v>
      </c>
      <c r="W211" s="168" t="s">
        <v>159</v>
      </c>
      <c r="X211" s="168" t="s">
        <v>160</v>
      </c>
      <c r="Y211" s="174">
        <v>45008</v>
      </c>
      <c r="Z211" s="187">
        <v>45012</v>
      </c>
      <c r="AA211" s="168"/>
      <c r="AB211" s="168"/>
      <c r="AC211" s="168"/>
      <c r="AD211" s="168"/>
      <c r="AE211" s="168"/>
      <c r="AF211" s="168"/>
      <c r="AG211" s="167" t="s">
        <v>266</v>
      </c>
      <c r="AH211" s="174">
        <v>45308</v>
      </c>
      <c r="AI211" s="175">
        <v>35302854</v>
      </c>
      <c r="AJ211" s="175">
        <f>L211-AI211</f>
        <v>1417268</v>
      </c>
      <c r="AK211" s="209">
        <v>100</v>
      </c>
      <c r="AL211" s="209">
        <v>100</v>
      </c>
      <c r="AM211" s="168"/>
      <c r="AN211" s="410" t="s">
        <v>77</v>
      </c>
      <c r="AO211" s="168" t="s">
        <v>68</v>
      </c>
      <c r="AP211" s="34" t="s">
        <v>1576</v>
      </c>
    </row>
    <row r="212" spans="1:42" s="177" customFormat="1" x14ac:dyDescent="0.25">
      <c r="A212" s="168" t="s">
        <v>1305</v>
      </c>
      <c r="B212" s="165" t="s">
        <v>1577</v>
      </c>
      <c r="C212" s="271">
        <v>207</v>
      </c>
      <c r="D212" s="167">
        <v>45007</v>
      </c>
      <c r="E212" s="168" t="s">
        <v>1307</v>
      </c>
      <c r="F212" s="169" t="s">
        <v>1578</v>
      </c>
      <c r="G212" s="170" t="s">
        <v>1579</v>
      </c>
      <c r="H212" s="168" t="s">
        <v>1580</v>
      </c>
      <c r="I212" s="171" t="s">
        <v>1581</v>
      </c>
      <c r="J212" s="168" t="s">
        <v>1582</v>
      </c>
      <c r="K212" s="168" t="s">
        <v>62</v>
      </c>
      <c r="L212" s="168">
        <v>204630000</v>
      </c>
      <c r="M212" s="168">
        <v>0</v>
      </c>
      <c r="N212" s="168">
        <v>0</v>
      </c>
      <c r="O212" s="168">
        <v>204630000</v>
      </c>
      <c r="P212" s="168">
        <v>2023000219</v>
      </c>
      <c r="Q212" s="165" t="s">
        <v>1583</v>
      </c>
      <c r="R212" s="173">
        <v>44964</v>
      </c>
      <c r="S212" s="168">
        <v>2023000448</v>
      </c>
      <c r="T212" s="173">
        <v>45007</v>
      </c>
      <c r="U212" s="174">
        <v>45008</v>
      </c>
      <c r="V212" s="173">
        <v>45008</v>
      </c>
      <c r="W212" s="168" t="s">
        <v>148</v>
      </c>
      <c r="X212" s="168" t="s">
        <v>439</v>
      </c>
      <c r="Y212" s="174">
        <v>45009</v>
      </c>
      <c r="Z212" s="185">
        <v>45008</v>
      </c>
      <c r="AA212" s="179"/>
      <c r="AB212" s="179"/>
      <c r="AC212" s="179"/>
      <c r="AD212" s="179"/>
      <c r="AE212" s="198"/>
      <c r="AF212" s="199">
        <v>90910224</v>
      </c>
      <c r="AG212" s="200">
        <v>45244</v>
      </c>
      <c r="AH212" s="231">
        <v>45246</v>
      </c>
      <c r="AI212" s="202">
        <v>295540224</v>
      </c>
      <c r="AJ212" s="202">
        <v>0</v>
      </c>
      <c r="AK212" s="210">
        <v>100</v>
      </c>
      <c r="AL212" s="210">
        <v>100</v>
      </c>
      <c r="AM212" s="199"/>
      <c r="AN212" s="410" t="s">
        <v>77</v>
      </c>
      <c r="AO212" s="168" t="s">
        <v>78</v>
      </c>
      <c r="AP212" s="34" t="s">
        <v>1584</v>
      </c>
    </row>
    <row r="213" spans="1:42" s="177" customFormat="1" x14ac:dyDescent="0.25">
      <c r="A213" s="168" t="s">
        <v>54</v>
      </c>
      <c r="B213" s="165" t="s">
        <v>1585</v>
      </c>
      <c r="C213" s="271">
        <v>208</v>
      </c>
      <c r="D213" s="167">
        <v>45008</v>
      </c>
      <c r="E213" s="168" t="s">
        <v>57</v>
      </c>
      <c r="F213" s="169" t="s">
        <v>1586</v>
      </c>
      <c r="G213" s="170" t="s">
        <v>1587</v>
      </c>
      <c r="H213" s="168" t="s">
        <v>1588</v>
      </c>
      <c r="I213" s="171">
        <v>1075302684</v>
      </c>
      <c r="J213" s="168" t="s">
        <v>1589</v>
      </c>
      <c r="K213" s="168" t="s">
        <v>76</v>
      </c>
      <c r="L213" s="168">
        <v>33333129</v>
      </c>
      <c r="M213" s="168">
        <v>0</v>
      </c>
      <c r="N213" s="168">
        <v>0</v>
      </c>
      <c r="O213" s="168">
        <v>33333129</v>
      </c>
      <c r="P213" s="168">
        <v>2023000407</v>
      </c>
      <c r="Q213" s="165" t="s">
        <v>1590</v>
      </c>
      <c r="R213" s="173">
        <v>44999</v>
      </c>
      <c r="S213" s="168">
        <v>2023000449</v>
      </c>
      <c r="T213" s="173">
        <v>45008</v>
      </c>
      <c r="U213" s="173" t="s">
        <v>87</v>
      </c>
      <c r="V213" s="173" t="s">
        <v>87</v>
      </c>
      <c r="W213" s="168" t="s">
        <v>148</v>
      </c>
      <c r="X213" s="168" t="s">
        <v>606</v>
      </c>
      <c r="Y213" s="174">
        <v>45009</v>
      </c>
      <c r="Z213" s="185">
        <v>45009</v>
      </c>
      <c r="AA213" s="186"/>
      <c r="AB213" s="186"/>
      <c r="AC213" s="186"/>
      <c r="AD213" s="186"/>
      <c r="AE213" s="186"/>
      <c r="AF213" s="179"/>
      <c r="AG213" s="230" t="s">
        <v>242</v>
      </c>
      <c r="AH213" s="201">
        <v>45320</v>
      </c>
      <c r="AI213" s="202">
        <v>29629448</v>
      </c>
      <c r="AJ213" s="202">
        <v>29629448</v>
      </c>
      <c r="AK213" s="210">
        <v>100</v>
      </c>
      <c r="AL213" s="210">
        <v>100</v>
      </c>
      <c r="AM213" s="199"/>
      <c r="AN213" s="410" t="s">
        <v>77</v>
      </c>
      <c r="AO213" s="168" t="s">
        <v>68</v>
      </c>
      <c r="AP213" s="34" t="s">
        <v>1591</v>
      </c>
    </row>
    <row r="214" spans="1:42" s="177" customFormat="1" x14ac:dyDescent="0.25">
      <c r="A214" s="168" t="s">
        <v>54</v>
      </c>
      <c r="B214" s="165" t="s">
        <v>1592</v>
      </c>
      <c r="C214" s="271">
        <v>209</v>
      </c>
      <c r="D214" s="167">
        <v>45007</v>
      </c>
      <c r="E214" s="168" t="s">
        <v>57</v>
      </c>
      <c r="F214" s="169" t="s">
        <v>1593</v>
      </c>
      <c r="G214" s="170" t="s">
        <v>1587</v>
      </c>
      <c r="H214" s="168" t="s">
        <v>1594</v>
      </c>
      <c r="I214" s="171">
        <v>1061704492</v>
      </c>
      <c r="J214" s="168" t="s">
        <v>1595</v>
      </c>
      <c r="K214" s="168" t="s">
        <v>76</v>
      </c>
      <c r="L214" s="168">
        <v>44249724</v>
      </c>
      <c r="M214" s="168">
        <v>0</v>
      </c>
      <c r="N214" s="168">
        <v>0</v>
      </c>
      <c r="O214" s="168">
        <v>44249724</v>
      </c>
      <c r="P214" s="168">
        <v>2023000418</v>
      </c>
      <c r="Q214" s="165" t="s">
        <v>1596</v>
      </c>
      <c r="R214" s="173">
        <v>45001</v>
      </c>
      <c r="S214" s="168">
        <v>2023000445</v>
      </c>
      <c r="T214" s="173">
        <v>45007</v>
      </c>
      <c r="U214" s="173" t="s">
        <v>87</v>
      </c>
      <c r="V214" s="173" t="s">
        <v>87</v>
      </c>
      <c r="W214" s="168" t="s">
        <v>148</v>
      </c>
      <c r="X214" s="168" t="s">
        <v>606</v>
      </c>
      <c r="Y214" s="174">
        <v>45008</v>
      </c>
      <c r="Z214" s="185">
        <v>45008</v>
      </c>
      <c r="AA214" s="186"/>
      <c r="AB214" s="186"/>
      <c r="AC214" s="186"/>
      <c r="AD214" s="186"/>
      <c r="AE214" s="186"/>
      <c r="AF214" s="186"/>
      <c r="AG214" s="260" t="s">
        <v>354</v>
      </c>
      <c r="AH214" s="173">
        <v>45302</v>
      </c>
      <c r="AI214" s="175">
        <v>44249724</v>
      </c>
      <c r="AJ214" s="175">
        <v>44249724</v>
      </c>
      <c r="AK214" s="209">
        <v>100</v>
      </c>
      <c r="AL214" s="209">
        <v>100</v>
      </c>
      <c r="AM214" s="168"/>
      <c r="AN214" s="410" t="s">
        <v>77</v>
      </c>
      <c r="AO214" s="168" t="s">
        <v>68</v>
      </c>
      <c r="AP214" s="34" t="s">
        <v>1597</v>
      </c>
    </row>
    <row r="215" spans="1:42" s="177" customFormat="1" x14ac:dyDescent="0.25">
      <c r="A215" s="168" t="s">
        <v>54</v>
      </c>
      <c r="B215" s="165" t="s">
        <v>1598</v>
      </c>
      <c r="C215" s="271">
        <v>210</v>
      </c>
      <c r="D215" s="167">
        <v>45007</v>
      </c>
      <c r="E215" s="168" t="s">
        <v>57</v>
      </c>
      <c r="F215" s="169" t="s">
        <v>1599</v>
      </c>
      <c r="G215" s="170" t="s">
        <v>1600</v>
      </c>
      <c r="H215" s="168" t="s">
        <v>1601</v>
      </c>
      <c r="I215" s="171">
        <v>1031140905</v>
      </c>
      <c r="J215" s="168" t="s">
        <v>1602</v>
      </c>
      <c r="K215" s="168" t="s">
        <v>76</v>
      </c>
      <c r="L215" s="168">
        <v>47700000</v>
      </c>
      <c r="M215" s="168">
        <v>0</v>
      </c>
      <c r="N215" s="168">
        <v>0</v>
      </c>
      <c r="O215" s="168">
        <v>47700000</v>
      </c>
      <c r="P215" s="168" t="s">
        <v>1603</v>
      </c>
      <c r="Q215" s="165" t="s">
        <v>1604</v>
      </c>
      <c r="R215" s="173">
        <v>44995</v>
      </c>
      <c r="S215" s="168" t="s">
        <v>1605</v>
      </c>
      <c r="T215" s="173">
        <v>45007</v>
      </c>
      <c r="U215" s="173" t="s">
        <v>87</v>
      </c>
      <c r="V215" s="173" t="s">
        <v>87</v>
      </c>
      <c r="W215" s="209" t="s">
        <v>581</v>
      </c>
      <c r="X215" s="168" t="s">
        <v>582</v>
      </c>
      <c r="Y215" s="174">
        <v>45008</v>
      </c>
      <c r="Z215" s="185">
        <v>45008</v>
      </c>
      <c r="AA215" s="186"/>
      <c r="AB215" s="186"/>
      <c r="AC215" s="186"/>
      <c r="AD215" s="186"/>
      <c r="AE215" s="186"/>
      <c r="AF215" s="193"/>
      <c r="AG215" s="167" t="s">
        <v>354</v>
      </c>
      <c r="AH215" s="201">
        <v>45295</v>
      </c>
      <c r="AI215" s="202">
        <v>47700000</v>
      </c>
      <c r="AJ215" s="202">
        <v>0</v>
      </c>
      <c r="AK215" s="210">
        <v>100</v>
      </c>
      <c r="AL215" s="210">
        <v>100</v>
      </c>
      <c r="AM215" s="296"/>
      <c r="AN215" s="415" t="s">
        <v>77</v>
      </c>
      <c r="AO215" s="168" t="s">
        <v>68</v>
      </c>
      <c r="AP215" s="34" t="s">
        <v>1606</v>
      </c>
    </row>
    <row r="216" spans="1:42" s="177" customFormat="1" x14ac:dyDescent="0.25">
      <c r="A216" s="168" t="s">
        <v>951</v>
      </c>
      <c r="B216" s="165" t="s">
        <v>1607</v>
      </c>
      <c r="C216" s="271">
        <v>211</v>
      </c>
      <c r="D216" s="167">
        <v>45012</v>
      </c>
      <c r="E216" s="168" t="s">
        <v>1608</v>
      </c>
      <c r="F216" s="169" t="s">
        <v>1609</v>
      </c>
      <c r="G216" s="170" t="s">
        <v>1610</v>
      </c>
      <c r="H216" s="168" t="s">
        <v>1611</v>
      </c>
      <c r="I216" s="171">
        <v>71614173</v>
      </c>
      <c r="J216" s="168" t="s">
        <v>1612</v>
      </c>
      <c r="K216" s="168" t="s">
        <v>76</v>
      </c>
      <c r="L216" s="168">
        <v>29800000</v>
      </c>
      <c r="M216" s="168">
        <v>0</v>
      </c>
      <c r="N216" s="168">
        <v>0</v>
      </c>
      <c r="O216" s="168">
        <v>29800000</v>
      </c>
      <c r="P216" s="168">
        <v>2023000328</v>
      </c>
      <c r="Q216" s="165" t="s">
        <v>1613</v>
      </c>
      <c r="R216" s="173">
        <v>44985</v>
      </c>
      <c r="S216" s="168">
        <v>2023000447</v>
      </c>
      <c r="T216" s="173">
        <v>45007</v>
      </c>
      <c r="U216" s="174">
        <v>45012</v>
      </c>
      <c r="V216" s="173">
        <v>45015</v>
      </c>
      <c r="W216" s="168" t="s">
        <v>148</v>
      </c>
      <c r="X216" s="168" t="s">
        <v>1081</v>
      </c>
      <c r="Y216" s="174">
        <v>45015</v>
      </c>
      <c r="Z216" s="185">
        <v>45027</v>
      </c>
      <c r="AA216" s="186">
        <v>43</v>
      </c>
      <c r="AB216" s="279">
        <v>45111</v>
      </c>
      <c r="AC216" s="279"/>
      <c r="AD216" s="279">
        <v>45135</v>
      </c>
      <c r="AE216" s="279">
        <v>45247</v>
      </c>
      <c r="AF216" s="186"/>
      <c r="AG216" s="230">
        <v>45290</v>
      </c>
      <c r="AH216" s="201">
        <v>45412</v>
      </c>
      <c r="AI216" s="202">
        <v>29800000</v>
      </c>
      <c r="AJ216" s="202">
        <f t="shared" ref="AJ216:AJ236" si="16">L216-AI216</f>
        <v>0</v>
      </c>
      <c r="AK216" s="210">
        <v>100</v>
      </c>
      <c r="AL216" s="210">
        <v>100</v>
      </c>
      <c r="AM216" s="199"/>
      <c r="AN216" s="414" t="s">
        <v>77</v>
      </c>
      <c r="AO216" s="168" t="s">
        <v>210</v>
      </c>
      <c r="AP216" s="34" t="s">
        <v>1614</v>
      </c>
    </row>
    <row r="217" spans="1:42" s="177" customFormat="1" x14ac:dyDescent="0.25">
      <c r="A217" s="168" t="s">
        <v>1615</v>
      </c>
      <c r="B217" s="165" t="s">
        <v>1616</v>
      </c>
      <c r="C217" s="271">
        <v>212</v>
      </c>
      <c r="D217" s="167">
        <v>45008</v>
      </c>
      <c r="E217" s="168" t="s">
        <v>201</v>
      </c>
      <c r="F217" s="169" t="s">
        <v>1617</v>
      </c>
      <c r="G217" s="170" t="s">
        <v>1618</v>
      </c>
      <c r="H217" s="168" t="s">
        <v>1619</v>
      </c>
      <c r="I217" s="171" t="s">
        <v>1620</v>
      </c>
      <c r="J217" s="168" t="s">
        <v>1621</v>
      </c>
      <c r="K217" s="168" t="s">
        <v>62</v>
      </c>
      <c r="L217" s="168">
        <v>48725000</v>
      </c>
      <c r="M217" s="168">
        <v>0</v>
      </c>
      <c r="N217" s="168">
        <v>0</v>
      </c>
      <c r="O217" s="168">
        <v>48725000</v>
      </c>
      <c r="P217" s="168">
        <v>2023000253</v>
      </c>
      <c r="Q217" s="165" t="s">
        <v>1622</v>
      </c>
      <c r="R217" s="173">
        <v>44972</v>
      </c>
      <c r="S217" s="168">
        <v>2023000450</v>
      </c>
      <c r="T217" s="173">
        <v>45008</v>
      </c>
      <c r="U217" s="174">
        <v>45010</v>
      </c>
      <c r="V217" s="173">
        <v>45012</v>
      </c>
      <c r="W217" s="168" t="s">
        <v>148</v>
      </c>
      <c r="X217" s="168" t="s">
        <v>1623</v>
      </c>
      <c r="Y217" s="174">
        <v>45012</v>
      </c>
      <c r="Z217" s="281">
        <v>45012</v>
      </c>
      <c r="AA217" s="194"/>
      <c r="AB217" s="194"/>
      <c r="AC217" s="194"/>
      <c r="AD217" s="194"/>
      <c r="AE217" s="194"/>
      <c r="AF217" s="194"/>
      <c r="AG217" s="185" t="s">
        <v>1624</v>
      </c>
      <c r="AH217" s="297" t="s">
        <v>1625</v>
      </c>
      <c r="AI217" s="181">
        <v>48725000</v>
      </c>
      <c r="AJ217" s="269">
        <f t="shared" si="16"/>
        <v>0</v>
      </c>
      <c r="AK217" s="210">
        <v>100</v>
      </c>
      <c r="AL217" s="210">
        <v>100</v>
      </c>
      <c r="AM217" s="241"/>
      <c r="AN217" s="414" t="s">
        <v>77</v>
      </c>
      <c r="AO217" s="168" t="s">
        <v>78</v>
      </c>
      <c r="AP217" s="34" t="s">
        <v>1626</v>
      </c>
    </row>
    <row r="218" spans="1:42" s="177" customFormat="1" x14ac:dyDescent="0.25">
      <c r="A218" s="168" t="s">
        <v>1627</v>
      </c>
      <c r="B218" s="165" t="s">
        <v>1628</v>
      </c>
      <c r="C218" s="271">
        <v>213</v>
      </c>
      <c r="D218" s="167">
        <v>45009</v>
      </c>
      <c r="E218" s="168" t="s">
        <v>1608</v>
      </c>
      <c r="F218" s="169" t="s">
        <v>1629</v>
      </c>
      <c r="G218" s="170" t="s">
        <v>1630</v>
      </c>
      <c r="H218" s="168" t="s">
        <v>1631</v>
      </c>
      <c r="I218" s="171">
        <v>26593936</v>
      </c>
      <c r="J218" s="168" t="s">
        <v>1632</v>
      </c>
      <c r="K218" s="168" t="s">
        <v>76</v>
      </c>
      <c r="L218" s="168">
        <v>86053032</v>
      </c>
      <c r="M218" s="168">
        <v>0</v>
      </c>
      <c r="N218" s="168">
        <v>0</v>
      </c>
      <c r="O218" s="168">
        <v>86053032</v>
      </c>
      <c r="P218" s="168" t="s">
        <v>1633</v>
      </c>
      <c r="Q218" s="165" t="s">
        <v>1634</v>
      </c>
      <c r="R218" s="173">
        <v>44977</v>
      </c>
      <c r="S218" s="168" t="s">
        <v>1635</v>
      </c>
      <c r="T218" s="173">
        <v>45009</v>
      </c>
      <c r="U218" s="174">
        <v>45009</v>
      </c>
      <c r="V218" s="173">
        <v>45009</v>
      </c>
      <c r="W218" s="168" t="s">
        <v>148</v>
      </c>
      <c r="X218" s="168" t="s">
        <v>572</v>
      </c>
      <c r="Y218" s="174">
        <v>45009</v>
      </c>
      <c r="Z218" s="185">
        <v>45009</v>
      </c>
      <c r="AA218" s="168"/>
      <c r="AB218" s="168"/>
      <c r="AC218" s="168"/>
      <c r="AD218" s="184"/>
      <c r="AE218" s="184"/>
      <c r="AF218" s="184"/>
      <c r="AG218" s="221">
        <v>45558</v>
      </c>
      <c r="AH218" s="190">
        <v>45604</v>
      </c>
      <c r="AI218" s="217">
        <v>86053032</v>
      </c>
      <c r="AJ218" s="242">
        <f t="shared" si="16"/>
        <v>0</v>
      </c>
      <c r="AK218" s="218">
        <v>100</v>
      </c>
      <c r="AL218" s="218">
        <v>100</v>
      </c>
      <c r="AM218" s="243"/>
      <c r="AN218" s="411" t="s">
        <v>77</v>
      </c>
      <c r="AO218" s="168" t="s">
        <v>78</v>
      </c>
      <c r="AP218" s="34" t="s">
        <v>1636</v>
      </c>
    </row>
    <row r="219" spans="1:42" s="177" customFormat="1" x14ac:dyDescent="0.25">
      <c r="A219" s="168" t="s">
        <v>54</v>
      </c>
      <c r="B219" s="165" t="s">
        <v>1637</v>
      </c>
      <c r="C219" s="271">
        <v>214</v>
      </c>
      <c r="D219" s="167">
        <v>45012</v>
      </c>
      <c r="E219" s="168" t="s">
        <v>57</v>
      </c>
      <c r="F219" s="169" t="s">
        <v>1638</v>
      </c>
      <c r="G219" s="170" t="s">
        <v>1251</v>
      </c>
      <c r="H219" s="168" t="s">
        <v>1639</v>
      </c>
      <c r="I219" s="171">
        <v>1079177498</v>
      </c>
      <c r="J219" s="168" t="s">
        <v>1640</v>
      </c>
      <c r="K219" s="168" t="s">
        <v>76</v>
      </c>
      <c r="L219" s="168">
        <v>34787484</v>
      </c>
      <c r="M219" s="168">
        <v>0</v>
      </c>
      <c r="N219" s="168">
        <v>0</v>
      </c>
      <c r="O219" s="168">
        <v>34787484</v>
      </c>
      <c r="P219" s="168">
        <v>2023000408</v>
      </c>
      <c r="Q219" s="165" t="s">
        <v>1641</v>
      </c>
      <c r="R219" s="173">
        <v>44999</v>
      </c>
      <c r="S219" s="168">
        <v>2023000456</v>
      </c>
      <c r="T219" s="173">
        <v>45012</v>
      </c>
      <c r="U219" s="173" t="s">
        <v>87</v>
      </c>
      <c r="V219" s="173" t="s">
        <v>87</v>
      </c>
      <c r="W219" s="168" t="s">
        <v>757</v>
      </c>
      <c r="X219" s="168" t="s">
        <v>758</v>
      </c>
      <c r="Y219" s="174">
        <v>45012</v>
      </c>
      <c r="Z219" s="185">
        <v>45015</v>
      </c>
      <c r="AA219" s="168"/>
      <c r="AB219" s="168"/>
      <c r="AC219" s="238"/>
      <c r="AD219" s="168"/>
      <c r="AE219" s="168"/>
      <c r="AF219" s="168"/>
      <c r="AG219" s="167">
        <v>45167</v>
      </c>
      <c r="AH219" s="173">
        <v>45198</v>
      </c>
      <c r="AI219" s="175">
        <v>19326380</v>
      </c>
      <c r="AJ219" s="175">
        <v>0</v>
      </c>
      <c r="AK219" s="209">
        <v>55.56</v>
      </c>
      <c r="AL219" s="209">
        <v>55.56</v>
      </c>
      <c r="AM219" s="168"/>
      <c r="AN219" s="410" t="s">
        <v>77</v>
      </c>
      <c r="AO219" s="168" t="s">
        <v>68</v>
      </c>
      <c r="AP219" s="34" t="s">
        <v>1642</v>
      </c>
    </row>
    <row r="220" spans="1:42" s="177" customFormat="1" x14ac:dyDescent="0.25">
      <c r="A220" s="168" t="s">
        <v>54</v>
      </c>
      <c r="B220" s="165" t="s">
        <v>1643</v>
      </c>
      <c r="C220" s="271">
        <v>215</v>
      </c>
      <c r="D220" s="167">
        <v>45009</v>
      </c>
      <c r="E220" s="168" t="s">
        <v>57</v>
      </c>
      <c r="F220" s="169" t="s">
        <v>1644</v>
      </c>
      <c r="G220" s="170" t="s">
        <v>1600</v>
      </c>
      <c r="H220" s="168" t="s">
        <v>1645</v>
      </c>
      <c r="I220" s="171">
        <v>1075267398</v>
      </c>
      <c r="J220" s="168" t="s">
        <v>1646</v>
      </c>
      <c r="K220" s="168" t="s">
        <v>76</v>
      </c>
      <c r="L220" s="168">
        <v>36000000</v>
      </c>
      <c r="M220" s="168">
        <v>0</v>
      </c>
      <c r="N220" s="168">
        <v>0</v>
      </c>
      <c r="O220" s="168">
        <v>36000000</v>
      </c>
      <c r="P220" s="168" t="s">
        <v>1647</v>
      </c>
      <c r="Q220" s="165"/>
      <c r="R220" s="173">
        <v>45001</v>
      </c>
      <c r="S220" s="168">
        <v>2023000008</v>
      </c>
      <c r="T220" s="173">
        <v>45012</v>
      </c>
      <c r="U220" s="173" t="s">
        <v>87</v>
      </c>
      <c r="V220" s="173" t="s">
        <v>87</v>
      </c>
      <c r="W220" s="209" t="s">
        <v>581</v>
      </c>
      <c r="X220" s="168" t="s">
        <v>582</v>
      </c>
      <c r="Y220" s="174">
        <v>45013</v>
      </c>
      <c r="Z220" s="185">
        <v>45014</v>
      </c>
      <c r="AA220" s="168"/>
      <c r="AB220" s="168"/>
      <c r="AC220" s="168"/>
      <c r="AD220" s="208"/>
      <c r="AE220" s="208"/>
      <c r="AF220" s="259"/>
      <c r="AG220" s="247" t="s">
        <v>968</v>
      </c>
      <c r="AH220" s="206">
        <v>45295</v>
      </c>
      <c r="AI220" s="207">
        <v>36000000</v>
      </c>
      <c r="AJ220" s="207">
        <v>0</v>
      </c>
      <c r="AK220" s="212">
        <v>100</v>
      </c>
      <c r="AL220" s="212">
        <v>100</v>
      </c>
      <c r="AM220" s="259"/>
      <c r="AN220" s="416" t="s">
        <v>77</v>
      </c>
      <c r="AO220" s="168" t="s">
        <v>68</v>
      </c>
      <c r="AP220" s="34" t="s">
        <v>1648</v>
      </c>
    </row>
    <row r="221" spans="1:42" s="177" customFormat="1" x14ac:dyDescent="0.25">
      <c r="A221" s="168" t="s">
        <v>54</v>
      </c>
      <c r="B221" s="165" t="s">
        <v>1649</v>
      </c>
      <c r="C221" s="271">
        <v>216</v>
      </c>
      <c r="D221" s="167">
        <v>45012</v>
      </c>
      <c r="E221" s="168" t="s">
        <v>1650</v>
      </c>
      <c r="F221" s="169" t="s">
        <v>1651</v>
      </c>
      <c r="G221" s="170" t="s">
        <v>973</v>
      </c>
      <c r="H221" s="168" t="s">
        <v>802</v>
      </c>
      <c r="I221" s="171">
        <v>1075212897</v>
      </c>
      <c r="J221" s="168" t="s">
        <v>1652</v>
      </c>
      <c r="K221" s="168" t="s">
        <v>76</v>
      </c>
      <c r="L221" s="168">
        <v>60000000</v>
      </c>
      <c r="M221" s="168">
        <v>0</v>
      </c>
      <c r="N221" s="168">
        <v>0</v>
      </c>
      <c r="O221" s="168">
        <v>60000000</v>
      </c>
      <c r="P221" s="168">
        <v>2023000436</v>
      </c>
      <c r="Q221" s="165" t="s">
        <v>1653</v>
      </c>
      <c r="R221" s="173">
        <v>45008</v>
      </c>
      <c r="S221" s="168">
        <v>2023000457</v>
      </c>
      <c r="T221" s="173">
        <v>45012</v>
      </c>
      <c r="U221" s="173" t="s">
        <v>87</v>
      </c>
      <c r="V221" s="173" t="s">
        <v>87</v>
      </c>
      <c r="W221" s="168" t="s">
        <v>757</v>
      </c>
      <c r="X221" s="168" t="s">
        <v>758</v>
      </c>
      <c r="Y221" s="174">
        <v>45012</v>
      </c>
      <c r="Z221" s="185">
        <v>45014</v>
      </c>
      <c r="AA221" s="168"/>
      <c r="AB221" s="168"/>
      <c r="AC221" s="238"/>
      <c r="AD221" s="168"/>
      <c r="AE221" s="168"/>
      <c r="AF221" s="168"/>
      <c r="AG221" s="167">
        <v>45319</v>
      </c>
      <c r="AH221" s="173">
        <v>45322</v>
      </c>
      <c r="AI221" s="175">
        <v>60000000</v>
      </c>
      <c r="AJ221" s="175">
        <v>0</v>
      </c>
      <c r="AK221" s="209">
        <v>100</v>
      </c>
      <c r="AL221" s="209">
        <v>100</v>
      </c>
      <c r="AM221" s="168"/>
      <c r="AN221" s="410" t="s">
        <v>77</v>
      </c>
      <c r="AO221" s="168" t="s">
        <v>68</v>
      </c>
      <c r="AP221" s="34" t="s">
        <v>1654</v>
      </c>
    </row>
    <row r="222" spans="1:42" s="177" customFormat="1" x14ac:dyDescent="0.25">
      <c r="A222" s="168" t="s">
        <v>54</v>
      </c>
      <c r="B222" s="165" t="s">
        <v>1655</v>
      </c>
      <c r="C222" s="271">
        <v>217</v>
      </c>
      <c r="D222" s="167">
        <v>45013</v>
      </c>
      <c r="E222" s="168" t="s">
        <v>57</v>
      </c>
      <c r="F222" s="169" t="s">
        <v>1656</v>
      </c>
      <c r="G222" s="170" t="s">
        <v>1657</v>
      </c>
      <c r="H222" s="168" t="s">
        <v>1658</v>
      </c>
      <c r="I222" s="171">
        <v>36294930</v>
      </c>
      <c r="J222" s="168" t="s">
        <v>1659</v>
      </c>
      <c r="K222" s="168" t="s">
        <v>76</v>
      </c>
      <c r="L222" s="168">
        <v>45000000</v>
      </c>
      <c r="M222" s="168">
        <v>0</v>
      </c>
      <c r="N222" s="168">
        <v>0</v>
      </c>
      <c r="O222" s="168">
        <v>45000000</v>
      </c>
      <c r="P222" s="168">
        <v>2023000390</v>
      </c>
      <c r="Q222" s="165" t="s">
        <v>1660</v>
      </c>
      <c r="R222" s="173">
        <v>44996</v>
      </c>
      <c r="S222" s="168">
        <v>2023000459</v>
      </c>
      <c r="T222" s="173">
        <v>45013</v>
      </c>
      <c r="U222" s="173" t="s">
        <v>87</v>
      </c>
      <c r="V222" s="173" t="s">
        <v>87</v>
      </c>
      <c r="W222" s="168" t="s">
        <v>148</v>
      </c>
      <c r="X222" s="168" t="s">
        <v>208</v>
      </c>
      <c r="Y222" s="174">
        <v>45013</v>
      </c>
      <c r="Z222" s="185">
        <v>45026</v>
      </c>
      <c r="AA222" s="168"/>
      <c r="AB222" s="168"/>
      <c r="AC222" s="168"/>
      <c r="AD222" s="199"/>
      <c r="AE222" s="208"/>
      <c r="AF222" s="208"/>
      <c r="AG222" s="195">
        <v>45290</v>
      </c>
      <c r="AH222" s="211">
        <v>45303</v>
      </c>
      <c r="AI222" s="207">
        <v>43500000</v>
      </c>
      <c r="AJ222" s="207">
        <v>1500000</v>
      </c>
      <c r="AK222" s="212">
        <v>100</v>
      </c>
      <c r="AL222" s="212">
        <v>100</v>
      </c>
      <c r="AM222" s="208"/>
      <c r="AN222" s="413" t="s">
        <v>77</v>
      </c>
      <c r="AO222" s="168" t="s">
        <v>68</v>
      </c>
      <c r="AP222" s="34" t="s">
        <v>1661</v>
      </c>
    </row>
    <row r="223" spans="1:42" s="177" customFormat="1" x14ac:dyDescent="0.25">
      <c r="A223" s="168" t="s">
        <v>54</v>
      </c>
      <c r="B223" s="165" t="s">
        <v>1662</v>
      </c>
      <c r="C223" s="271">
        <v>218</v>
      </c>
      <c r="D223" s="167">
        <v>45014</v>
      </c>
      <c r="E223" s="168" t="s">
        <v>57</v>
      </c>
      <c r="F223" s="169" t="s">
        <v>1663</v>
      </c>
      <c r="G223" s="170" t="s">
        <v>1441</v>
      </c>
      <c r="H223" s="168" t="s">
        <v>1664</v>
      </c>
      <c r="I223" s="171">
        <v>1079185037</v>
      </c>
      <c r="J223" s="168" t="s">
        <v>1665</v>
      </c>
      <c r="K223" s="168" t="s">
        <v>76</v>
      </c>
      <c r="L223" s="168">
        <v>34787484</v>
      </c>
      <c r="M223" s="168">
        <v>0</v>
      </c>
      <c r="N223" s="168">
        <v>0</v>
      </c>
      <c r="O223" s="168">
        <v>34787484</v>
      </c>
      <c r="P223" s="168">
        <v>2023000417</v>
      </c>
      <c r="Q223" s="165" t="s">
        <v>1666</v>
      </c>
      <c r="R223" s="173">
        <v>45000</v>
      </c>
      <c r="S223" s="168">
        <v>2023000462</v>
      </c>
      <c r="T223" s="173">
        <v>45014</v>
      </c>
      <c r="U223" s="173" t="s">
        <v>87</v>
      </c>
      <c r="V223" s="173" t="s">
        <v>87</v>
      </c>
      <c r="W223" s="168" t="s">
        <v>159</v>
      </c>
      <c r="X223" s="168" t="s">
        <v>300</v>
      </c>
      <c r="Y223" s="174">
        <v>45015</v>
      </c>
      <c r="Z223" s="185">
        <v>45015</v>
      </c>
      <c r="AA223" s="168"/>
      <c r="AB223" s="168"/>
      <c r="AC223" s="168"/>
      <c r="AD223" s="238"/>
      <c r="AE223" s="168"/>
      <c r="AF223" s="168"/>
      <c r="AG223" s="226">
        <v>45289</v>
      </c>
      <c r="AH223" s="216">
        <v>45314</v>
      </c>
      <c r="AI223" s="217">
        <v>34787484</v>
      </c>
      <c r="AJ223" s="217">
        <v>0</v>
      </c>
      <c r="AK223" s="218">
        <v>100</v>
      </c>
      <c r="AL223" s="218">
        <v>100</v>
      </c>
      <c r="AM223" s="184"/>
      <c r="AN223" s="410" t="s">
        <v>77</v>
      </c>
      <c r="AO223" s="168" t="s">
        <v>210</v>
      </c>
      <c r="AP223" s="34" t="s">
        <v>1667</v>
      </c>
    </row>
    <row r="224" spans="1:42" s="177" customFormat="1" x14ac:dyDescent="0.25">
      <c r="A224" s="168" t="s">
        <v>54</v>
      </c>
      <c r="B224" s="165" t="s">
        <v>1668</v>
      </c>
      <c r="C224" s="271">
        <v>219</v>
      </c>
      <c r="D224" s="167">
        <v>45014</v>
      </c>
      <c r="E224" s="168" t="s">
        <v>57</v>
      </c>
      <c r="F224" s="169" t="s">
        <v>1669</v>
      </c>
      <c r="G224" s="170" t="s">
        <v>1670</v>
      </c>
      <c r="H224" s="168" t="s">
        <v>1671</v>
      </c>
      <c r="I224" s="171">
        <v>1081513895</v>
      </c>
      <c r="J224" s="168" t="s">
        <v>1672</v>
      </c>
      <c r="K224" s="168" t="s">
        <v>76</v>
      </c>
      <c r="L224" s="168">
        <v>34550170</v>
      </c>
      <c r="M224" s="168">
        <v>0</v>
      </c>
      <c r="N224" s="168">
        <v>0</v>
      </c>
      <c r="O224" s="168">
        <v>34550170</v>
      </c>
      <c r="P224" s="168">
        <v>2023000383</v>
      </c>
      <c r="Q224" s="165" t="s">
        <v>1673</v>
      </c>
      <c r="R224" s="173">
        <v>44994</v>
      </c>
      <c r="S224" s="168">
        <v>2023000463</v>
      </c>
      <c r="T224" s="173">
        <v>45014</v>
      </c>
      <c r="U224" s="173" t="s">
        <v>87</v>
      </c>
      <c r="V224" s="173" t="s">
        <v>87</v>
      </c>
      <c r="W224" s="168" t="s">
        <v>775</v>
      </c>
      <c r="X224" s="168" t="s">
        <v>832</v>
      </c>
      <c r="Y224" s="174">
        <v>45016</v>
      </c>
      <c r="Z224" s="167">
        <v>45015</v>
      </c>
      <c r="AA224" s="168"/>
      <c r="AB224" s="168"/>
      <c r="AC224" s="168"/>
      <c r="AD224" s="168"/>
      <c r="AE224" s="199"/>
      <c r="AF224" s="208"/>
      <c r="AG224" s="167">
        <v>45290</v>
      </c>
      <c r="AH224" s="174">
        <v>45310</v>
      </c>
      <c r="AI224" s="175">
        <v>32731740</v>
      </c>
      <c r="AJ224" s="175">
        <f t="shared" ref="AJ224" si="17">L224-AI224</f>
        <v>1818430</v>
      </c>
      <c r="AK224" s="298">
        <v>94.7</v>
      </c>
      <c r="AL224" s="298">
        <v>94.7</v>
      </c>
      <c r="AM224" s="168"/>
      <c r="AN224" s="410" t="s">
        <v>77</v>
      </c>
      <c r="AO224" s="168" t="s">
        <v>68</v>
      </c>
      <c r="AP224" s="34" t="s">
        <v>1674</v>
      </c>
    </row>
    <row r="225" spans="1:42" s="177" customFormat="1" x14ac:dyDescent="0.25">
      <c r="A225" s="168" t="s">
        <v>951</v>
      </c>
      <c r="B225" s="165" t="s">
        <v>1675</v>
      </c>
      <c r="C225" s="271">
        <v>220</v>
      </c>
      <c r="D225" s="167">
        <v>45015</v>
      </c>
      <c r="E225" s="168" t="s">
        <v>1307</v>
      </c>
      <c r="F225" s="169" t="s">
        <v>1676</v>
      </c>
      <c r="G225" s="170" t="s">
        <v>1677</v>
      </c>
      <c r="H225" s="168" t="s">
        <v>1678</v>
      </c>
      <c r="I225" s="171" t="s">
        <v>1679</v>
      </c>
      <c r="J225" s="168" t="s">
        <v>1680</v>
      </c>
      <c r="K225" s="168" t="s">
        <v>62</v>
      </c>
      <c r="L225" s="168">
        <v>2450000</v>
      </c>
      <c r="M225" s="168">
        <v>0</v>
      </c>
      <c r="N225" s="168">
        <v>0</v>
      </c>
      <c r="O225" s="168">
        <v>2450000</v>
      </c>
      <c r="P225" s="168">
        <v>2023000399</v>
      </c>
      <c r="Q225" s="165" t="s">
        <v>1681</v>
      </c>
      <c r="R225" s="173">
        <v>44998</v>
      </c>
      <c r="S225" s="168">
        <v>2023000461</v>
      </c>
      <c r="T225" s="173">
        <v>45014</v>
      </c>
      <c r="U225" s="173" t="s">
        <v>87</v>
      </c>
      <c r="V225" s="173" t="s">
        <v>87</v>
      </c>
      <c r="W225" s="168" t="s">
        <v>159</v>
      </c>
      <c r="X225" s="168" t="s">
        <v>197</v>
      </c>
      <c r="Y225" s="174">
        <v>45015</v>
      </c>
      <c r="Z225" s="167">
        <v>45026</v>
      </c>
      <c r="AA225" s="168"/>
      <c r="AB225" s="168"/>
      <c r="AC225" s="168"/>
      <c r="AD225" s="168"/>
      <c r="AE225" s="238"/>
      <c r="AF225" s="168"/>
      <c r="AG225" s="200" t="s">
        <v>1682</v>
      </c>
      <c r="AH225" s="201"/>
      <c r="AI225" s="202">
        <v>1521277</v>
      </c>
      <c r="AJ225" s="202">
        <f t="shared" si="16"/>
        <v>928723</v>
      </c>
      <c r="AK225" s="210">
        <v>62.09</v>
      </c>
      <c r="AL225" s="210">
        <v>62.09</v>
      </c>
      <c r="AM225" s="199"/>
      <c r="AN225" s="414" t="s">
        <v>67</v>
      </c>
      <c r="AO225" s="168" t="s">
        <v>210</v>
      </c>
      <c r="AP225" s="34" t="s">
        <v>1683</v>
      </c>
    </row>
    <row r="226" spans="1:42" s="177" customFormat="1" x14ac:dyDescent="0.25">
      <c r="A226" s="168" t="s">
        <v>951</v>
      </c>
      <c r="B226" s="165" t="s">
        <v>1684</v>
      </c>
      <c r="C226" s="271">
        <v>221</v>
      </c>
      <c r="D226" s="167">
        <v>45015</v>
      </c>
      <c r="E226" s="168" t="s">
        <v>82</v>
      </c>
      <c r="F226" s="169" t="s">
        <v>1685</v>
      </c>
      <c r="G226" s="170" t="s">
        <v>1428</v>
      </c>
      <c r="H226" s="168" t="s">
        <v>1686</v>
      </c>
      <c r="I226" s="171">
        <v>1083882097</v>
      </c>
      <c r="J226" s="168" t="s">
        <v>1687</v>
      </c>
      <c r="K226" s="168" t="s">
        <v>76</v>
      </c>
      <c r="L226" s="168">
        <v>19599370</v>
      </c>
      <c r="M226" s="168">
        <v>0</v>
      </c>
      <c r="N226" s="168">
        <v>0</v>
      </c>
      <c r="O226" s="168">
        <v>19599370</v>
      </c>
      <c r="P226" s="168">
        <v>2023000345</v>
      </c>
      <c r="Q226" s="165" t="s">
        <v>1688</v>
      </c>
      <c r="R226" s="173">
        <v>44985</v>
      </c>
      <c r="S226" s="168">
        <v>2023000464</v>
      </c>
      <c r="T226" s="173">
        <v>45015</v>
      </c>
      <c r="U226" s="173" t="s">
        <v>87</v>
      </c>
      <c r="V226" s="173" t="s">
        <v>87</v>
      </c>
      <c r="W226" s="168" t="s">
        <v>910</v>
      </c>
      <c r="X226" s="168" t="s">
        <v>911</v>
      </c>
      <c r="Y226" s="174">
        <v>45040</v>
      </c>
      <c r="Z226" s="185">
        <v>45016</v>
      </c>
      <c r="AA226" s="168"/>
      <c r="AB226" s="168"/>
      <c r="AC226" s="168"/>
      <c r="AD226" s="168"/>
      <c r="AE226" s="184"/>
      <c r="AF226" s="208"/>
      <c r="AG226" s="195" t="s">
        <v>266</v>
      </c>
      <c r="AH226" s="180">
        <v>45294</v>
      </c>
      <c r="AI226" s="207">
        <v>17639433</v>
      </c>
      <c r="AJ226" s="240">
        <v>0</v>
      </c>
      <c r="AK226" s="212">
        <v>100</v>
      </c>
      <c r="AL226" s="212">
        <v>100</v>
      </c>
      <c r="AM226" s="208"/>
      <c r="AN226" s="413" t="s">
        <v>77</v>
      </c>
      <c r="AO226" s="168" t="s">
        <v>68</v>
      </c>
      <c r="AP226" s="189" t="s">
        <v>1689</v>
      </c>
    </row>
    <row r="227" spans="1:42" s="177" customFormat="1" x14ac:dyDescent="0.25">
      <c r="A227" s="168" t="s">
        <v>1690</v>
      </c>
      <c r="B227" s="165" t="s">
        <v>1691</v>
      </c>
      <c r="C227" s="271">
        <v>107133</v>
      </c>
      <c r="D227" s="167">
        <v>45015</v>
      </c>
      <c r="E227" s="168" t="s">
        <v>1307</v>
      </c>
      <c r="F227" s="169" t="s">
        <v>1692</v>
      </c>
      <c r="G227" s="170" t="s">
        <v>679</v>
      </c>
      <c r="H227" s="168" t="s">
        <v>1693</v>
      </c>
      <c r="I227" s="171">
        <v>800103052</v>
      </c>
      <c r="J227" s="168" t="s">
        <v>1694</v>
      </c>
      <c r="K227" s="168" t="s">
        <v>62</v>
      </c>
      <c r="L227" s="267">
        <v>4632459</v>
      </c>
      <c r="M227" s="168">
        <v>0</v>
      </c>
      <c r="N227" s="168">
        <v>0</v>
      </c>
      <c r="O227" s="168">
        <v>4632459</v>
      </c>
      <c r="P227" s="168">
        <v>2023000427</v>
      </c>
      <c r="Q227" s="165" t="s">
        <v>1695</v>
      </c>
      <c r="R227" s="173">
        <v>45006</v>
      </c>
      <c r="S227" s="168">
        <v>2023000465</v>
      </c>
      <c r="T227" s="173">
        <v>45015</v>
      </c>
      <c r="U227" s="174">
        <v>45019</v>
      </c>
      <c r="V227" s="173">
        <v>45019</v>
      </c>
      <c r="W227" s="168" t="s">
        <v>180</v>
      </c>
      <c r="X227" s="168" t="s">
        <v>188</v>
      </c>
      <c r="Y227" s="174">
        <v>45015</v>
      </c>
      <c r="Z227" s="185">
        <v>45019</v>
      </c>
      <c r="AA227" s="168"/>
      <c r="AB227" s="168"/>
      <c r="AC227" s="168"/>
      <c r="AD227" s="238"/>
      <c r="AE227" s="168"/>
      <c r="AF227" s="168"/>
      <c r="AG227" s="167">
        <v>45381</v>
      </c>
      <c r="AH227" s="173"/>
      <c r="AI227" s="175">
        <v>463259</v>
      </c>
      <c r="AJ227" s="175">
        <f t="shared" si="16"/>
        <v>4169200</v>
      </c>
      <c r="AK227" s="209">
        <v>75</v>
      </c>
      <c r="AL227" s="209">
        <v>100</v>
      </c>
      <c r="AM227" s="168"/>
      <c r="AN227" s="410" t="s">
        <v>67</v>
      </c>
      <c r="AO227" s="168" t="s">
        <v>1696</v>
      </c>
      <c r="AP227" s="34" t="s">
        <v>1697</v>
      </c>
    </row>
    <row r="228" spans="1:42" s="177" customFormat="1" x14ac:dyDescent="0.25">
      <c r="A228" s="168" t="s">
        <v>54</v>
      </c>
      <c r="B228" s="165" t="s">
        <v>1698</v>
      </c>
      <c r="C228" s="271">
        <v>222</v>
      </c>
      <c r="D228" s="167">
        <v>45027</v>
      </c>
      <c r="E228" s="168" t="s">
        <v>57</v>
      </c>
      <c r="F228" s="169" t="s">
        <v>1699</v>
      </c>
      <c r="G228" s="170" t="s">
        <v>1700</v>
      </c>
      <c r="H228" s="168" t="s">
        <v>1701</v>
      </c>
      <c r="I228" s="171">
        <v>1004148137</v>
      </c>
      <c r="J228" s="168" t="s">
        <v>1702</v>
      </c>
      <c r="K228" s="168" t="s">
        <v>76</v>
      </c>
      <c r="L228" s="168">
        <v>34787484</v>
      </c>
      <c r="M228" s="168">
        <v>0</v>
      </c>
      <c r="N228" s="168">
        <v>0</v>
      </c>
      <c r="O228" s="168">
        <v>34787484</v>
      </c>
      <c r="P228" s="168">
        <v>2023000424</v>
      </c>
      <c r="Q228" s="165" t="s">
        <v>1703</v>
      </c>
      <c r="R228" s="173">
        <v>45006</v>
      </c>
      <c r="S228" s="168">
        <v>2023000546</v>
      </c>
      <c r="T228" s="173">
        <v>45030</v>
      </c>
      <c r="U228" s="173" t="s">
        <v>87</v>
      </c>
      <c r="V228" s="173" t="s">
        <v>87</v>
      </c>
      <c r="W228" s="168" t="s">
        <v>159</v>
      </c>
      <c r="X228" s="168" t="s">
        <v>258</v>
      </c>
      <c r="Y228" s="174">
        <v>45015</v>
      </c>
      <c r="Z228" s="185">
        <v>45029</v>
      </c>
      <c r="AA228" s="168"/>
      <c r="AB228" s="168"/>
      <c r="AC228" s="168"/>
      <c r="AD228" s="168"/>
      <c r="AE228" s="208"/>
      <c r="AF228" s="259"/>
      <c r="AG228" s="247">
        <v>45290</v>
      </c>
      <c r="AH228" s="206">
        <v>45309</v>
      </c>
      <c r="AI228" s="215">
        <v>33241373</v>
      </c>
      <c r="AJ228" s="215">
        <v>1546110</v>
      </c>
      <c r="AK228" s="212">
        <v>100</v>
      </c>
      <c r="AL228" s="212">
        <v>95.55</v>
      </c>
      <c r="AM228" s="208"/>
      <c r="AN228" s="413" t="s">
        <v>77</v>
      </c>
      <c r="AO228" s="168" t="s">
        <v>68</v>
      </c>
      <c r="AP228" s="34" t="s">
        <v>1704</v>
      </c>
    </row>
    <row r="229" spans="1:42" s="177" customFormat="1" x14ac:dyDescent="0.25">
      <c r="A229" s="168" t="s">
        <v>1705</v>
      </c>
      <c r="B229" s="165" t="s">
        <v>1706</v>
      </c>
      <c r="C229" s="271">
        <v>223</v>
      </c>
      <c r="D229" s="167">
        <v>45029</v>
      </c>
      <c r="E229" s="168" t="s">
        <v>1307</v>
      </c>
      <c r="F229" s="169" t="s">
        <v>1707</v>
      </c>
      <c r="G229" s="170" t="s">
        <v>1708</v>
      </c>
      <c r="H229" s="168" t="s">
        <v>1709</v>
      </c>
      <c r="I229" s="171" t="s">
        <v>1710</v>
      </c>
      <c r="J229" s="168" t="s">
        <v>1711</v>
      </c>
      <c r="K229" s="168" t="s">
        <v>62</v>
      </c>
      <c r="L229" s="168">
        <v>359512982</v>
      </c>
      <c r="M229" s="168">
        <v>0</v>
      </c>
      <c r="N229" s="168">
        <v>0</v>
      </c>
      <c r="O229" s="168">
        <v>359512982</v>
      </c>
      <c r="P229" s="168">
        <v>2023000076</v>
      </c>
      <c r="Q229" s="165" t="s">
        <v>1712</v>
      </c>
      <c r="R229" s="173">
        <v>44943</v>
      </c>
      <c r="S229" s="168">
        <v>2023000527</v>
      </c>
      <c r="T229" s="173">
        <v>45029</v>
      </c>
      <c r="U229" s="174">
        <v>45029</v>
      </c>
      <c r="V229" s="173">
        <v>45030</v>
      </c>
      <c r="W229" s="168" t="s">
        <v>137</v>
      </c>
      <c r="X229" s="168" t="s">
        <v>1713</v>
      </c>
      <c r="Y229" s="174">
        <v>45030</v>
      </c>
      <c r="Z229" s="185">
        <v>45032</v>
      </c>
      <c r="AA229" s="168">
        <v>45</v>
      </c>
      <c r="AB229" s="168"/>
      <c r="AC229" s="168"/>
      <c r="AD229" s="168"/>
      <c r="AE229" s="168"/>
      <c r="AF229" s="299">
        <v>63401220</v>
      </c>
      <c r="AG229" s="167">
        <v>45397</v>
      </c>
      <c r="AH229" s="173">
        <v>45421</v>
      </c>
      <c r="AI229" s="175">
        <v>419392495</v>
      </c>
      <c r="AJ229" s="175">
        <f>O229+AF229-AI229</f>
        <v>3521707</v>
      </c>
      <c r="AK229" s="209">
        <v>72.59</v>
      </c>
      <c r="AL229" s="209">
        <v>72.59</v>
      </c>
      <c r="AM229" s="168"/>
      <c r="AN229" s="410" t="s">
        <v>77</v>
      </c>
      <c r="AO229" s="168" t="s">
        <v>78</v>
      </c>
      <c r="AP229" s="34" t="s">
        <v>1714</v>
      </c>
    </row>
    <row r="230" spans="1:42" s="177" customFormat="1" x14ac:dyDescent="0.25">
      <c r="A230" s="168" t="s">
        <v>54</v>
      </c>
      <c r="B230" s="165" t="s">
        <v>1715</v>
      </c>
      <c r="C230" s="271">
        <v>224</v>
      </c>
      <c r="D230" s="167">
        <v>45034</v>
      </c>
      <c r="E230" s="168" t="s">
        <v>57</v>
      </c>
      <c r="F230" s="169" t="s">
        <v>1716</v>
      </c>
      <c r="G230" s="170" t="s">
        <v>1717</v>
      </c>
      <c r="H230" s="168" t="s">
        <v>1718</v>
      </c>
      <c r="I230" s="300">
        <v>1079509314</v>
      </c>
      <c r="J230" s="168" t="s">
        <v>1719</v>
      </c>
      <c r="K230" s="168" t="s">
        <v>76</v>
      </c>
      <c r="L230" s="168">
        <v>36589056</v>
      </c>
      <c r="M230" s="168">
        <v>0</v>
      </c>
      <c r="N230" s="168">
        <v>0</v>
      </c>
      <c r="O230" s="168">
        <v>36589056</v>
      </c>
      <c r="P230" s="168">
        <v>2023000462</v>
      </c>
      <c r="Q230" s="165" t="s">
        <v>1720</v>
      </c>
      <c r="R230" s="173">
        <v>45016</v>
      </c>
      <c r="S230" s="168">
        <v>2023000560</v>
      </c>
      <c r="T230" s="173">
        <v>45034</v>
      </c>
      <c r="U230" s="173" t="s">
        <v>87</v>
      </c>
      <c r="V230" s="173" t="s">
        <v>87</v>
      </c>
      <c r="W230" s="168" t="s">
        <v>148</v>
      </c>
      <c r="X230" s="168" t="s">
        <v>572</v>
      </c>
      <c r="Y230" s="174">
        <v>45037</v>
      </c>
      <c r="Z230" s="185">
        <v>45035</v>
      </c>
      <c r="AA230" s="168"/>
      <c r="AB230" s="168"/>
      <c r="AC230" s="168"/>
      <c r="AD230" s="168"/>
      <c r="AE230" s="199"/>
      <c r="AF230" s="199"/>
      <c r="AG230" s="178" t="s">
        <v>285</v>
      </c>
      <c r="AH230" s="232">
        <v>45279</v>
      </c>
      <c r="AI230" s="202">
        <v>36589056</v>
      </c>
      <c r="AJ230" s="240">
        <f t="shared" si="16"/>
        <v>0</v>
      </c>
      <c r="AK230" s="212">
        <v>100</v>
      </c>
      <c r="AL230" s="212">
        <v>100</v>
      </c>
      <c r="AM230" s="197"/>
      <c r="AN230" s="413" t="s">
        <v>77</v>
      </c>
      <c r="AO230" s="168" t="s">
        <v>68</v>
      </c>
      <c r="AP230" s="34" t="s">
        <v>1721</v>
      </c>
    </row>
    <row r="231" spans="1:42" s="177" customFormat="1" x14ac:dyDescent="0.25">
      <c r="A231" s="267" t="s">
        <v>54</v>
      </c>
      <c r="B231" s="301" t="s">
        <v>1722</v>
      </c>
      <c r="C231" s="302">
        <v>225</v>
      </c>
      <c r="D231" s="167">
        <v>45035</v>
      </c>
      <c r="E231" s="267" t="s">
        <v>1723</v>
      </c>
      <c r="F231" s="303" t="s">
        <v>1724</v>
      </c>
      <c r="G231" s="267" t="s">
        <v>1618</v>
      </c>
      <c r="H231" s="267" t="s">
        <v>1725</v>
      </c>
      <c r="I231" s="304" t="s">
        <v>1726</v>
      </c>
      <c r="J231" s="305" t="s">
        <v>1727</v>
      </c>
      <c r="K231" s="267" t="s">
        <v>62</v>
      </c>
      <c r="L231" s="267">
        <v>29155000</v>
      </c>
      <c r="M231" s="267">
        <v>0</v>
      </c>
      <c r="N231" s="267">
        <v>0</v>
      </c>
      <c r="O231" s="267">
        <v>29155000</v>
      </c>
      <c r="P231" s="267">
        <v>2023000100</v>
      </c>
      <c r="Q231" s="301" t="s">
        <v>1728</v>
      </c>
      <c r="R231" s="306">
        <v>44946</v>
      </c>
      <c r="S231" s="267">
        <v>2023000573</v>
      </c>
      <c r="T231" s="306">
        <v>45036</v>
      </c>
      <c r="U231" s="307">
        <v>45035</v>
      </c>
      <c r="V231" s="306">
        <v>45042</v>
      </c>
      <c r="W231" s="267" t="s">
        <v>137</v>
      </c>
      <c r="X231" s="168" t="s">
        <v>492</v>
      </c>
      <c r="Y231" s="307">
        <v>45035</v>
      </c>
      <c r="Z231" s="308">
        <v>45072</v>
      </c>
      <c r="AA231" s="267"/>
      <c r="AB231" s="267"/>
      <c r="AC231" s="267"/>
      <c r="AD231" s="267"/>
      <c r="AE231" s="267"/>
      <c r="AF231" s="267"/>
      <c r="AG231" s="185">
        <v>45103</v>
      </c>
      <c r="AH231" s="234">
        <v>45131</v>
      </c>
      <c r="AI231" s="309">
        <v>29155000</v>
      </c>
      <c r="AJ231" s="310">
        <v>0</v>
      </c>
      <c r="AK231" s="209">
        <v>100</v>
      </c>
      <c r="AL231" s="209">
        <v>100</v>
      </c>
      <c r="AM231" s="168"/>
      <c r="AN231" s="410" t="s">
        <v>77</v>
      </c>
      <c r="AO231" s="168" t="s">
        <v>1729</v>
      </c>
      <c r="AP231" s="34" t="s">
        <v>1730</v>
      </c>
    </row>
    <row r="232" spans="1:42" s="177" customFormat="1" x14ac:dyDescent="0.25">
      <c r="A232" s="311" t="s">
        <v>1731</v>
      </c>
      <c r="B232" s="301" t="s">
        <v>1732</v>
      </c>
      <c r="C232" s="302">
        <v>226</v>
      </c>
      <c r="D232" s="167">
        <v>45037</v>
      </c>
      <c r="E232" s="311" t="s">
        <v>1733</v>
      </c>
      <c r="F232" s="303" t="s">
        <v>1734</v>
      </c>
      <c r="G232" s="311" t="s">
        <v>1509</v>
      </c>
      <c r="H232" s="267" t="s">
        <v>1735</v>
      </c>
      <c r="I232" s="304" t="s">
        <v>1736</v>
      </c>
      <c r="J232" s="311" t="s">
        <v>1737</v>
      </c>
      <c r="K232" s="267" t="s">
        <v>62</v>
      </c>
      <c r="L232" s="267">
        <v>1508869607</v>
      </c>
      <c r="M232" s="267">
        <v>0</v>
      </c>
      <c r="N232" s="267">
        <v>0</v>
      </c>
      <c r="O232" s="267">
        <v>1508869607</v>
      </c>
      <c r="P232" s="267">
        <v>2023000313</v>
      </c>
      <c r="Q232" s="301" t="s">
        <v>1738</v>
      </c>
      <c r="R232" s="306">
        <v>44980</v>
      </c>
      <c r="S232" s="267" t="s">
        <v>1739</v>
      </c>
      <c r="T232" s="306">
        <v>45100</v>
      </c>
      <c r="U232" s="307">
        <v>45100</v>
      </c>
      <c r="V232" s="306">
        <v>45121</v>
      </c>
      <c r="W232" s="267" t="s">
        <v>148</v>
      </c>
      <c r="X232" s="168" t="s">
        <v>896</v>
      </c>
      <c r="Y232" s="307">
        <v>45037</v>
      </c>
      <c r="Z232" s="185">
        <v>45097</v>
      </c>
      <c r="AA232" s="267"/>
      <c r="AB232" s="267"/>
      <c r="AC232" s="267"/>
      <c r="AD232" s="267"/>
      <c r="AE232" s="267"/>
      <c r="AF232" s="267"/>
      <c r="AG232" s="221">
        <v>45279</v>
      </c>
      <c r="AH232" s="190">
        <v>45337</v>
      </c>
      <c r="AI232" s="312">
        <v>1508869607</v>
      </c>
      <c r="AJ232" s="312">
        <v>0</v>
      </c>
      <c r="AK232" s="212">
        <v>100</v>
      </c>
      <c r="AL232" s="196">
        <v>100</v>
      </c>
      <c r="AM232" s="168"/>
      <c r="AN232" s="410" t="s">
        <v>77</v>
      </c>
      <c r="AO232" s="168" t="s">
        <v>210</v>
      </c>
      <c r="AP232" s="34" t="s">
        <v>1740</v>
      </c>
    </row>
    <row r="233" spans="1:42" s="177" customFormat="1" x14ac:dyDescent="0.25">
      <c r="A233" s="267" t="s">
        <v>54</v>
      </c>
      <c r="B233" s="301" t="s">
        <v>1741</v>
      </c>
      <c r="C233" s="302">
        <v>227</v>
      </c>
      <c r="D233" s="167">
        <v>45036</v>
      </c>
      <c r="E233" s="267" t="s">
        <v>57</v>
      </c>
      <c r="F233" s="303" t="s">
        <v>1742</v>
      </c>
      <c r="G233" s="267" t="s">
        <v>1600</v>
      </c>
      <c r="H233" s="311" t="s">
        <v>1743</v>
      </c>
      <c r="I233" s="304">
        <v>1030651602</v>
      </c>
      <c r="J233" s="267" t="s">
        <v>1744</v>
      </c>
      <c r="K233" s="267" t="s">
        <v>76</v>
      </c>
      <c r="L233" s="267">
        <v>25119360</v>
      </c>
      <c r="M233" s="267">
        <v>0</v>
      </c>
      <c r="N233" s="267">
        <v>0</v>
      </c>
      <c r="O233" s="267">
        <v>25119360</v>
      </c>
      <c r="P233" s="267" t="s">
        <v>1745</v>
      </c>
      <c r="Q233" s="301" t="s">
        <v>1746</v>
      </c>
      <c r="R233" s="306">
        <v>45009</v>
      </c>
      <c r="S233" s="267">
        <v>2023000009</v>
      </c>
      <c r="T233" s="306">
        <v>45036</v>
      </c>
      <c r="U233" s="306" t="s">
        <v>87</v>
      </c>
      <c r="V233" s="306" t="s">
        <v>87</v>
      </c>
      <c r="W233" s="209" t="s">
        <v>581</v>
      </c>
      <c r="X233" s="168" t="s">
        <v>582</v>
      </c>
      <c r="Y233" s="307">
        <v>45037</v>
      </c>
      <c r="Z233" s="185">
        <v>45040</v>
      </c>
      <c r="AA233" s="267"/>
      <c r="AB233" s="267"/>
      <c r="AC233" s="267"/>
      <c r="AD233" s="267"/>
      <c r="AE233" s="267"/>
      <c r="AF233" s="313"/>
      <c r="AG233" s="167">
        <v>45290</v>
      </c>
      <c r="AH233" s="173">
        <v>45295</v>
      </c>
      <c r="AI233" s="310">
        <v>22979562</v>
      </c>
      <c r="AJ233" s="310">
        <v>0</v>
      </c>
      <c r="AK233" s="209">
        <v>100</v>
      </c>
      <c r="AL233" s="298">
        <v>91.48</v>
      </c>
      <c r="AM233" s="238"/>
      <c r="AN233" s="415" t="s">
        <v>77</v>
      </c>
      <c r="AO233" s="168" t="s">
        <v>68</v>
      </c>
      <c r="AP233" s="34" t="s">
        <v>1747</v>
      </c>
    </row>
    <row r="234" spans="1:42" s="177" customFormat="1" x14ac:dyDescent="0.25">
      <c r="A234" s="267" t="s">
        <v>54</v>
      </c>
      <c r="B234" s="301" t="s">
        <v>1748</v>
      </c>
      <c r="C234" s="302">
        <v>228</v>
      </c>
      <c r="D234" s="167">
        <v>45036</v>
      </c>
      <c r="E234" s="267" t="s">
        <v>57</v>
      </c>
      <c r="F234" s="303" t="s">
        <v>1749</v>
      </c>
      <c r="G234" s="267" t="s">
        <v>1750</v>
      </c>
      <c r="H234" s="267" t="s">
        <v>1751</v>
      </c>
      <c r="I234" s="304">
        <v>1065836526</v>
      </c>
      <c r="J234" s="267" t="s">
        <v>1752</v>
      </c>
      <c r="K234" s="267" t="s">
        <v>76</v>
      </c>
      <c r="L234" s="267">
        <v>32000000</v>
      </c>
      <c r="M234" s="267">
        <v>0</v>
      </c>
      <c r="N234" s="267">
        <v>0</v>
      </c>
      <c r="O234" s="267">
        <v>32000000</v>
      </c>
      <c r="P234" s="267" t="s">
        <v>1753</v>
      </c>
      <c r="Q234" s="301" t="s">
        <v>1754</v>
      </c>
      <c r="R234" s="306">
        <v>45015</v>
      </c>
      <c r="S234" s="267">
        <v>2023000010</v>
      </c>
      <c r="T234" s="306">
        <v>45036</v>
      </c>
      <c r="U234" s="306" t="s">
        <v>87</v>
      </c>
      <c r="V234" s="306" t="s">
        <v>87</v>
      </c>
      <c r="W234" s="209" t="s">
        <v>581</v>
      </c>
      <c r="X234" s="168" t="s">
        <v>582</v>
      </c>
      <c r="Y234" s="307">
        <v>45037</v>
      </c>
      <c r="Z234" s="185">
        <v>45040</v>
      </c>
      <c r="AA234" s="267"/>
      <c r="AB234" s="267"/>
      <c r="AC234" s="267"/>
      <c r="AD234" s="267"/>
      <c r="AE234" s="267"/>
      <c r="AF234" s="313"/>
      <c r="AG234" s="167" t="s">
        <v>242</v>
      </c>
      <c r="AH234" s="173">
        <v>45288</v>
      </c>
      <c r="AI234" s="310">
        <v>32000000</v>
      </c>
      <c r="AJ234" s="310">
        <v>0</v>
      </c>
      <c r="AK234" s="209">
        <v>100</v>
      </c>
      <c r="AL234" s="209">
        <v>100</v>
      </c>
      <c r="AM234" s="238"/>
      <c r="AN234" s="415" t="s">
        <v>77</v>
      </c>
      <c r="AO234" s="168" t="s">
        <v>68</v>
      </c>
      <c r="AP234" s="34" t="s">
        <v>1755</v>
      </c>
    </row>
    <row r="235" spans="1:42" s="177" customFormat="1" x14ac:dyDescent="0.25">
      <c r="A235" s="267" t="s">
        <v>54</v>
      </c>
      <c r="B235" s="301" t="s">
        <v>1756</v>
      </c>
      <c r="C235" s="302">
        <v>229</v>
      </c>
      <c r="D235" s="167">
        <v>45037</v>
      </c>
      <c r="E235" s="267" t="s">
        <v>82</v>
      </c>
      <c r="F235" s="303" t="s">
        <v>1757</v>
      </c>
      <c r="G235" s="267" t="s">
        <v>1600</v>
      </c>
      <c r="H235" s="267" t="s">
        <v>1758</v>
      </c>
      <c r="I235" s="304">
        <v>7694409</v>
      </c>
      <c r="J235" s="267" t="s">
        <v>1759</v>
      </c>
      <c r="K235" s="267" t="s">
        <v>76</v>
      </c>
      <c r="L235" s="267">
        <v>28800000</v>
      </c>
      <c r="M235" s="267">
        <v>0</v>
      </c>
      <c r="N235" s="267">
        <v>0</v>
      </c>
      <c r="O235" s="267">
        <v>28800000</v>
      </c>
      <c r="P235" s="267" t="s">
        <v>1753</v>
      </c>
      <c r="Q235" s="301" t="s">
        <v>1760</v>
      </c>
      <c r="R235" s="306">
        <v>45009</v>
      </c>
      <c r="S235" s="267">
        <v>2023000011</v>
      </c>
      <c r="T235" s="306">
        <v>45037</v>
      </c>
      <c r="U235" s="306" t="s">
        <v>87</v>
      </c>
      <c r="V235" s="306" t="s">
        <v>87</v>
      </c>
      <c r="W235" s="209" t="s">
        <v>581</v>
      </c>
      <c r="X235" s="168" t="s">
        <v>582</v>
      </c>
      <c r="Y235" s="307">
        <v>45037</v>
      </c>
      <c r="Z235" s="185">
        <v>45041</v>
      </c>
      <c r="AA235" s="267"/>
      <c r="AB235" s="267"/>
      <c r="AC235" s="267"/>
      <c r="AD235" s="267"/>
      <c r="AE235" s="267"/>
      <c r="AF235" s="313"/>
      <c r="AG235" s="167">
        <v>45290</v>
      </c>
      <c r="AH235" s="173">
        <v>45301</v>
      </c>
      <c r="AI235" s="310">
        <v>26239400</v>
      </c>
      <c r="AJ235" s="310">
        <v>0</v>
      </c>
      <c r="AK235" s="209">
        <v>100</v>
      </c>
      <c r="AL235" s="209">
        <v>100</v>
      </c>
      <c r="AM235" s="238"/>
      <c r="AN235" s="415" t="s">
        <v>77</v>
      </c>
      <c r="AO235" s="168" t="s">
        <v>68</v>
      </c>
      <c r="AP235" s="34" t="s">
        <v>1761</v>
      </c>
    </row>
    <row r="236" spans="1:42" s="177" customFormat="1" x14ac:dyDescent="0.25">
      <c r="A236" s="267" t="s">
        <v>54</v>
      </c>
      <c r="B236" s="301" t="s">
        <v>1762</v>
      </c>
      <c r="C236" s="302">
        <v>230</v>
      </c>
      <c r="D236" s="167">
        <v>45040</v>
      </c>
      <c r="E236" s="311" t="s">
        <v>1763</v>
      </c>
      <c r="F236" s="303" t="s">
        <v>1764</v>
      </c>
      <c r="G236" s="267" t="s">
        <v>1765</v>
      </c>
      <c r="H236" s="267" t="s">
        <v>1766</v>
      </c>
      <c r="I236" s="304" t="s">
        <v>1767</v>
      </c>
      <c r="J236" s="267" t="s">
        <v>1768</v>
      </c>
      <c r="K236" s="267" t="s">
        <v>62</v>
      </c>
      <c r="L236" s="267">
        <v>281461422</v>
      </c>
      <c r="M236" s="267">
        <v>0</v>
      </c>
      <c r="N236" s="267">
        <v>10000000</v>
      </c>
      <c r="O236" s="267">
        <v>291461422</v>
      </c>
      <c r="P236" s="267">
        <v>2023000439</v>
      </c>
      <c r="Q236" s="301" t="s">
        <v>1769</v>
      </c>
      <c r="R236" s="306">
        <v>45012</v>
      </c>
      <c r="S236" s="267">
        <v>2023000748</v>
      </c>
      <c r="T236" s="306">
        <v>45062</v>
      </c>
      <c r="U236" s="307">
        <v>45056</v>
      </c>
      <c r="V236" s="306">
        <v>45084</v>
      </c>
      <c r="W236" s="267" t="s">
        <v>148</v>
      </c>
      <c r="X236" s="168" t="s">
        <v>572</v>
      </c>
      <c r="Y236" s="307">
        <v>45117</v>
      </c>
      <c r="Z236" s="185">
        <v>45063</v>
      </c>
      <c r="AA236" s="267"/>
      <c r="AB236" s="267"/>
      <c r="AC236" s="267"/>
      <c r="AD236" s="267"/>
      <c r="AE236" s="314"/>
      <c r="AF236" s="314"/>
      <c r="AG236" s="195">
        <v>45612</v>
      </c>
      <c r="AH236" s="180"/>
      <c r="AI236" s="315">
        <v>197022995.80000001</v>
      </c>
      <c r="AJ236" s="240">
        <f t="shared" si="16"/>
        <v>84438426.199999988</v>
      </c>
      <c r="AK236" s="212">
        <v>100</v>
      </c>
      <c r="AL236" s="212">
        <v>100</v>
      </c>
      <c r="AM236" s="197"/>
      <c r="AN236" s="413" t="s">
        <v>210</v>
      </c>
      <c r="AO236" s="168" t="s">
        <v>210</v>
      </c>
      <c r="AP236" s="34" t="s">
        <v>1770</v>
      </c>
    </row>
    <row r="237" spans="1:42" s="177" customFormat="1" x14ac:dyDescent="0.25">
      <c r="A237" s="267" t="s">
        <v>951</v>
      </c>
      <c r="B237" s="316" t="s">
        <v>1771</v>
      </c>
      <c r="C237" s="302">
        <v>231</v>
      </c>
      <c r="D237" s="167">
        <v>45042</v>
      </c>
      <c r="E237" s="311" t="s">
        <v>1516</v>
      </c>
      <c r="F237" s="303" t="s">
        <v>1772</v>
      </c>
      <c r="G237" s="267" t="s">
        <v>1773</v>
      </c>
      <c r="H237" s="267" t="s">
        <v>1774</v>
      </c>
      <c r="I237" s="304" t="s">
        <v>1775</v>
      </c>
      <c r="J237" s="267" t="s">
        <v>1776</v>
      </c>
      <c r="K237" s="267" t="s">
        <v>62</v>
      </c>
      <c r="L237" s="267">
        <v>5147330</v>
      </c>
      <c r="M237" s="267">
        <v>0</v>
      </c>
      <c r="N237" s="267">
        <v>0</v>
      </c>
      <c r="O237" s="267">
        <v>5147330</v>
      </c>
      <c r="P237" s="267">
        <v>2023000352</v>
      </c>
      <c r="Q237" s="301" t="s">
        <v>1777</v>
      </c>
      <c r="R237" s="306">
        <v>44986</v>
      </c>
      <c r="S237" s="267">
        <v>2023000597</v>
      </c>
      <c r="T237" s="306">
        <v>45040</v>
      </c>
      <c r="U237" s="307">
        <v>45041</v>
      </c>
      <c r="V237" s="306">
        <v>45043</v>
      </c>
      <c r="W237" s="267" t="s">
        <v>137</v>
      </c>
      <c r="X237" s="168" t="s">
        <v>1713</v>
      </c>
      <c r="Y237" s="307">
        <v>45042</v>
      </c>
      <c r="Z237" s="317">
        <v>45048</v>
      </c>
      <c r="AA237" s="267"/>
      <c r="AB237" s="267"/>
      <c r="AC237" s="267"/>
      <c r="AD237" s="267"/>
      <c r="AE237" s="267"/>
      <c r="AF237" s="267"/>
      <c r="AG237" s="167">
        <v>45062</v>
      </c>
      <c r="AH237" s="173">
        <v>45077</v>
      </c>
      <c r="AI237" s="310">
        <v>5147330</v>
      </c>
      <c r="AJ237" s="310">
        <v>0</v>
      </c>
      <c r="AK237" s="209">
        <f>AI237*100/O237</f>
        <v>100</v>
      </c>
      <c r="AL237" s="209">
        <f>AK237</f>
        <v>100</v>
      </c>
      <c r="AM237" s="168"/>
      <c r="AN237" s="410" t="s">
        <v>77</v>
      </c>
      <c r="AO237" s="168" t="s">
        <v>78</v>
      </c>
      <c r="AP237" s="34" t="s">
        <v>1778</v>
      </c>
    </row>
    <row r="238" spans="1:42" s="177" customFormat="1" x14ac:dyDescent="0.25">
      <c r="A238" s="267" t="s">
        <v>54</v>
      </c>
      <c r="B238" s="301" t="s">
        <v>1779</v>
      </c>
      <c r="C238" s="302">
        <v>232</v>
      </c>
      <c r="D238" s="167">
        <v>45042</v>
      </c>
      <c r="E238" s="267" t="s">
        <v>57</v>
      </c>
      <c r="F238" s="303" t="s">
        <v>1780</v>
      </c>
      <c r="G238" s="267" t="s">
        <v>1781</v>
      </c>
      <c r="H238" s="267" t="s">
        <v>1782</v>
      </c>
      <c r="I238" s="267">
        <v>55196715</v>
      </c>
      <c r="J238" s="267" t="s">
        <v>1783</v>
      </c>
      <c r="K238" s="267" t="s">
        <v>76</v>
      </c>
      <c r="L238" s="267">
        <v>42500000</v>
      </c>
      <c r="M238" s="267">
        <v>0</v>
      </c>
      <c r="N238" s="267">
        <v>0</v>
      </c>
      <c r="O238" s="267">
        <v>42500000</v>
      </c>
      <c r="P238" s="267">
        <v>2023000495</v>
      </c>
      <c r="Q238" s="301" t="s">
        <v>1784</v>
      </c>
      <c r="R238" s="306">
        <v>45033</v>
      </c>
      <c r="S238" s="267">
        <v>2023000604</v>
      </c>
      <c r="T238" s="306">
        <v>45042</v>
      </c>
      <c r="U238" s="306" t="s">
        <v>87</v>
      </c>
      <c r="V238" s="306" t="s">
        <v>87</v>
      </c>
      <c r="W238" s="267" t="s">
        <v>148</v>
      </c>
      <c r="X238" s="168" t="s">
        <v>208</v>
      </c>
      <c r="Y238" s="307">
        <v>45044</v>
      </c>
      <c r="Z238" s="185">
        <v>45054</v>
      </c>
      <c r="AA238" s="267"/>
      <c r="AB238" s="267"/>
      <c r="AC238" s="267"/>
      <c r="AD238" s="267"/>
      <c r="AE238" s="318"/>
      <c r="AF238" s="318"/>
      <c r="AG238" s="178">
        <v>45316</v>
      </c>
      <c r="AH238" s="211">
        <v>45322</v>
      </c>
      <c r="AI238" s="319">
        <v>42500000</v>
      </c>
      <c r="AJ238" s="319">
        <v>0</v>
      </c>
      <c r="AK238" s="212">
        <v>100</v>
      </c>
      <c r="AL238" s="212">
        <v>100</v>
      </c>
      <c r="AM238" s="208"/>
      <c r="AN238" s="413" t="s">
        <v>77</v>
      </c>
      <c r="AO238" s="168" t="s">
        <v>210</v>
      </c>
      <c r="AP238" s="34" t="s">
        <v>1785</v>
      </c>
    </row>
    <row r="239" spans="1:42" s="177" customFormat="1" x14ac:dyDescent="0.25">
      <c r="A239" s="267" t="s">
        <v>54</v>
      </c>
      <c r="B239" s="301" t="s">
        <v>1786</v>
      </c>
      <c r="C239" s="302">
        <v>233</v>
      </c>
      <c r="D239" s="167">
        <v>45042</v>
      </c>
      <c r="E239" s="267" t="s">
        <v>57</v>
      </c>
      <c r="F239" s="303" t="s">
        <v>1787</v>
      </c>
      <c r="G239" s="267" t="s">
        <v>1788</v>
      </c>
      <c r="H239" s="267" t="s">
        <v>1789</v>
      </c>
      <c r="I239" s="267">
        <v>1075255549</v>
      </c>
      <c r="J239" s="267" t="s">
        <v>1790</v>
      </c>
      <c r="K239" s="267" t="s">
        <v>76</v>
      </c>
      <c r="L239" s="267">
        <v>44200000</v>
      </c>
      <c r="M239" s="267">
        <v>0</v>
      </c>
      <c r="N239" s="267">
        <v>0</v>
      </c>
      <c r="O239" s="267">
        <v>44200000</v>
      </c>
      <c r="P239" s="267">
        <v>2023000496</v>
      </c>
      <c r="Q239" s="301" t="s">
        <v>1791</v>
      </c>
      <c r="R239" s="306">
        <v>45033</v>
      </c>
      <c r="S239" s="267">
        <v>2023000605</v>
      </c>
      <c r="T239" s="306">
        <v>45042</v>
      </c>
      <c r="U239" s="306" t="s">
        <v>87</v>
      </c>
      <c r="V239" s="306" t="s">
        <v>87</v>
      </c>
      <c r="W239" s="267" t="s">
        <v>148</v>
      </c>
      <c r="X239" s="168" t="s">
        <v>606</v>
      </c>
      <c r="Y239" s="307">
        <v>45044</v>
      </c>
      <c r="Z239" s="185">
        <v>45047</v>
      </c>
      <c r="AA239" s="267"/>
      <c r="AB239" s="267"/>
      <c r="AC239" s="267"/>
      <c r="AD239" s="267"/>
      <c r="AE239" s="267"/>
      <c r="AF239" s="267"/>
      <c r="AG239" s="260" t="s">
        <v>266</v>
      </c>
      <c r="AH239" s="173">
        <v>45309</v>
      </c>
      <c r="AI239" s="310">
        <v>41600000</v>
      </c>
      <c r="AJ239" s="310">
        <v>41600000</v>
      </c>
      <c r="AK239" s="209">
        <v>100</v>
      </c>
      <c r="AL239" s="209">
        <v>100</v>
      </c>
      <c r="AM239" s="168"/>
      <c r="AN239" s="410" t="s">
        <v>77</v>
      </c>
      <c r="AO239" s="168" t="s">
        <v>78</v>
      </c>
      <c r="AP239" s="34" t="s">
        <v>1792</v>
      </c>
    </row>
    <row r="240" spans="1:42" s="177" customFormat="1" x14ac:dyDescent="0.25">
      <c r="A240" s="267" t="s">
        <v>54</v>
      </c>
      <c r="B240" s="301" t="s">
        <v>1793</v>
      </c>
      <c r="C240" s="302">
        <v>234</v>
      </c>
      <c r="D240" s="167">
        <v>45054</v>
      </c>
      <c r="E240" s="311" t="s">
        <v>1307</v>
      </c>
      <c r="F240" s="303" t="s">
        <v>1794</v>
      </c>
      <c r="G240" s="267" t="s">
        <v>1795</v>
      </c>
      <c r="H240" s="267" t="s">
        <v>1796</v>
      </c>
      <c r="I240" s="304" t="s">
        <v>1797</v>
      </c>
      <c r="J240" s="267" t="s">
        <v>1798</v>
      </c>
      <c r="K240" s="267" t="s">
        <v>62</v>
      </c>
      <c r="L240" s="267">
        <v>13668000</v>
      </c>
      <c r="M240" s="267">
        <v>0</v>
      </c>
      <c r="N240" s="267">
        <v>0</v>
      </c>
      <c r="O240" s="267">
        <v>13668000</v>
      </c>
      <c r="P240" s="267">
        <v>2023000501</v>
      </c>
      <c r="Q240" s="301" t="s">
        <v>1799</v>
      </c>
      <c r="R240" s="306">
        <v>45033</v>
      </c>
      <c r="S240" s="267">
        <v>2023000702</v>
      </c>
      <c r="T240" s="306">
        <v>45054</v>
      </c>
      <c r="U240" s="307">
        <v>45057</v>
      </c>
      <c r="V240" s="306">
        <v>45058</v>
      </c>
      <c r="W240" s="267" t="s">
        <v>137</v>
      </c>
      <c r="X240" s="168" t="s">
        <v>138</v>
      </c>
      <c r="Y240" s="307">
        <v>45058</v>
      </c>
      <c r="Z240" s="185">
        <v>45061</v>
      </c>
      <c r="AA240" s="267"/>
      <c r="AB240" s="267"/>
      <c r="AC240" s="267"/>
      <c r="AD240" s="267"/>
      <c r="AE240" s="267"/>
      <c r="AF240" s="313"/>
      <c r="AG240" s="167" t="s">
        <v>1800</v>
      </c>
      <c r="AH240" s="201">
        <v>45261</v>
      </c>
      <c r="AI240" s="320">
        <v>12570000</v>
      </c>
      <c r="AJ240" s="320">
        <v>0</v>
      </c>
      <c r="AK240" s="210">
        <v>100</v>
      </c>
      <c r="AL240" s="210">
        <v>100</v>
      </c>
      <c r="AM240" s="199"/>
      <c r="AN240" s="410" t="s">
        <v>77</v>
      </c>
      <c r="AO240" s="168" t="s">
        <v>68</v>
      </c>
      <c r="AP240" s="34" t="s">
        <v>1801</v>
      </c>
    </row>
    <row r="241" spans="1:42" s="177" customFormat="1" x14ac:dyDescent="0.25">
      <c r="A241" s="267" t="s">
        <v>54</v>
      </c>
      <c r="B241" s="301" t="s">
        <v>1802</v>
      </c>
      <c r="C241" s="302">
        <v>235</v>
      </c>
      <c r="D241" s="167">
        <v>45043</v>
      </c>
      <c r="E241" s="267" t="s">
        <v>82</v>
      </c>
      <c r="F241" s="303" t="s">
        <v>1803</v>
      </c>
      <c r="G241" s="267" t="s">
        <v>771</v>
      </c>
      <c r="H241" s="267" t="s">
        <v>1804</v>
      </c>
      <c r="I241" s="267">
        <v>1081401200</v>
      </c>
      <c r="J241" s="267" t="s">
        <v>1805</v>
      </c>
      <c r="K241" s="267" t="s">
        <v>76</v>
      </c>
      <c r="L241" s="267">
        <v>24910956</v>
      </c>
      <c r="M241" s="267">
        <v>0</v>
      </c>
      <c r="N241" s="267">
        <v>0</v>
      </c>
      <c r="O241" s="267">
        <v>24910956</v>
      </c>
      <c r="P241" s="267">
        <v>2023000510</v>
      </c>
      <c r="Q241" s="301" t="s">
        <v>1806</v>
      </c>
      <c r="R241" s="306">
        <v>45034</v>
      </c>
      <c r="S241" s="267">
        <v>2023000608</v>
      </c>
      <c r="T241" s="306">
        <v>45043</v>
      </c>
      <c r="U241" s="306" t="s">
        <v>87</v>
      </c>
      <c r="V241" s="306" t="s">
        <v>87</v>
      </c>
      <c r="W241" s="267" t="s">
        <v>148</v>
      </c>
      <c r="X241" s="168" t="s">
        <v>208</v>
      </c>
      <c r="Y241" s="307">
        <v>45044</v>
      </c>
      <c r="Z241" s="185">
        <v>45049</v>
      </c>
      <c r="AA241" s="267"/>
      <c r="AB241" s="321">
        <v>45208</v>
      </c>
      <c r="AC241" s="321">
        <v>45229</v>
      </c>
      <c r="AD241" s="267"/>
      <c r="AE241" s="267"/>
      <c r="AF241" s="267"/>
      <c r="AG241" s="178">
        <v>45252</v>
      </c>
      <c r="AH241" s="219">
        <v>45328</v>
      </c>
      <c r="AI241" s="320">
        <v>24910956</v>
      </c>
      <c r="AJ241" s="320">
        <v>0</v>
      </c>
      <c r="AK241" s="210">
        <v>100</v>
      </c>
      <c r="AL241" s="210">
        <v>100</v>
      </c>
      <c r="AM241" s="199"/>
      <c r="AN241" s="414" t="s">
        <v>77</v>
      </c>
      <c r="AO241" s="168" t="s">
        <v>210</v>
      </c>
      <c r="AP241" s="34" t="s">
        <v>1807</v>
      </c>
    </row>
    <row r="242" spans="1:42" s="177" customFormat="1" x14ac:dyDescent="0.25">
      <c r="A242" s="322" t="s">
        <v>951</v>
      </c>
      <c r="B242" s="301" t="s">
        <v>1808</v>
      </c>
      <c r="C242" s="271">
        <v>236</v>
      </c>
      <c r="D242" s="167">
        <v>45055</v>
      </c>
      <c r="E242" s="267" t="s">
        <v>82</v>
      </c>
      <c r="F242" s="169" t="s">
        <v>1809</v>
      </c>
      <c r="G242" s="170" t="s">
        <v>1657</v>
      </c>
      <c r="H242" s="168" t="s">
        <v>1810</v>
      </c>
      <c r="I242" s="171">
        <v>83043591</v>
      </c>
      <c r="J242" s="168" t="s">
        <v>1811</v>
      </c>
      <c r="K242" s="168" t="s">
        <v>76</v>
      </c>
      <c r="L242" s="168">
        <v>19293120</v>
      </c>
      <c r="M242" s="168">
        <v>0</v>
      </c>
      <c r="N242" s="168">
        <v>0</v>
      </c>
      <c r="O242" s="168">
        <v>19293120</v>
      </c>
      <c r="P242" s="168">
        <v>2023000416</v>
      </c>
      <c r="Q242" s="165" t="s">
        <v>1812</v>
      </c>
      <c r="R242" s="173">
        <v>45000</v>
      </c>
      <c r="S242" s="168">
        <v>2023000700</v>
      </c>
      <c r="T242" s="173">
        <v>45054</v>
      </c>
      <c r="U242" s="173" t="s">
        <v>87</v>
      </c>
      <c r="V242" s="173" t="s">
        <v>87</v>
      </c>
      <c r="W242" s="168" t="s">
        <v>910</v>
      </c>
      <c r="X242" s="168" t="s">
        <v>911</v>
      </c>
      <c r="Y242" s="174">
        <v>45055</v>
      </c>
      <c r="Z242" s="185">
        <v>45051</v>
      </c>
      <c r="AA242" s="168"/>
      <c r="AB242" s="168"/>
      <c r="AC242" s="168"/>
      <c r="AD242" s="168"/>
      <c r="AE242" s="184"/>
      <c r="AF242" s="184"/>
      <c r="AG242" s="221" t="s">
        <v>266</v>
      </c>
      <c r="AH242" s="190">
        <v>45290</v>
      </c>
      <c r="AI242" s="207">
        <v>16863616</v>
      </c>
      <c r="AJ242" s="240">
        <v>0</v>
      </c>
      <c r="AK242" s="212">
        <v>100</v>
      </c>
      <c r="AL242" s="212">
        <v>100</v>
      </c>
      <c r="AM242" s="208"/>
      <c r="AN242" s="413" t="s">
        <v>77</v>
      </c>
      <c r="AO242" s="168" t="s">
        <v>68</v>
      </c>
      <c r="AP242" s="294" t="s">
        <v>1813</v>
      </c>
    </row>
    <row r="243" spans="1:42" s="177" customFormat="1" x14ac:dyDescent="0.25">
      <c r="A243" s="322" t="s">
        <v>54</v>
      </c>
      <c r="B243" s="301" t="s">
        <v>1814</v>
      </c>
      <c r="C243" s="166">
        <v>237</v>
      </c>
      <c r="D243" s="167">
        <v>45043</v>
      </c>
      <c r="E243" s="267" t="s">
        <v>57</v>
      </c>
      <c r="F243" s="169" t="s">
        <v>1815</v>
      </c>
      <c r="G243" s="170" t="s">
        <v>1156</v>
      </c>
      <c r="H243" s="168" t="s">
        <v>1816</v>
      </c>
      <c r="I243" s="171">
        <v>1075291100</v>
      </c>
      <c r="J243" s="168" t="s">
        <v>1817</v>
      </c>
      <c r="K243" s="168" t="s">
        <v>76</v>
      </c>
      <c r="L243" s="168">
        <v>27056932</v>
      </c>
      <c r="M243" s="168">
        <v>0</v>
      </c>
      <c r="N243" s="168">
        <v>0</v>
      </c>
      <c r="O243" s="168">
        <v>27056932</v>
      </c>
      <c r="P243" s="168">
        <v>2023000541</v>
      </c>
      <c r="Q243" s="165" t="s">
        <v>1818</v>
      </c>
      <c r="R243" s="173">
        <v>45041</v>
      </c>
      <c r="S243" s="168">
        <v>2023000609</v>
      </c>
      <c r="T243" s="173">
        <v>45043</v>
      </c>
      <c r="U243" s="173" t="s">
        <v>87</v>
      </c>
      <c r="V243" s="173" t="s">
        <v>87</v>
      </c>
      <c r="W243" s="168" t="s">
        <v>159</v>
      </c>
      <c r="X243" s="168" t="s">
        <v>300</v>
      </c>
      <c r="Y243" s="174">
        <v>45044</v>
      </c>
      <c r="Z243" s="185">
        <v>45044</v>
      </c>
      <c r="AA243" s="168"/>
      <c r="AB243" s="168"/>
      <c r="AC243" s="168"/>
      <c r="AD243" s="238"/>
      <c r="AE243" s="168"/>
      <c r="AF243" s="168"/>
      <c r="AG243" s="226">
        <v>45257</v>
      </c>
      <c r="AH243" s="216">
        <v>45272</v>
      </c>
      <c r="AI243" s="217">
        <v>27056932</v>
      </c>
      <c r="AJ243" s="217">
        <v>0</v>
      </c>
      <c r="AK243" s="218">
        <v>100</v>
      </c>
      <c r="AL243" s="218">
        <v>100</v>
      </c>
      <c r="AM243" s="184"/>
      <c r="AN243" s="410" t="s">
        <v>77</v>
      </c>
      <c r="AO243" s="168" t="s">
        <v>210</v>
      </c>
      <c r="AP243" s="34" t="s">
        <v>1819</v>
      </c>
    </row>
    <row r="244" spans="1:42" s="177" customFormat="1" x14ac:dyDescent="0.25">
      <c r="A244" s="322" t="s">
        <v>951</v>
      </c>
      <c r="B244" s="301" t="s">
        <v>1820</v>
      </c>
      <c r="C244" s="271">
        <v>238</v>
      </c>
      <c r="D244" s="167">
        <v>45043</v>
      </c>
      <c r="E244" s="267" t="s">
        <v>82</v>
      </c>
      <c r="F244" s="169" t="s">
        <v>1821</v>
      </c>
      <c r="G244" s="170" t="s">
        <v>1657</v>
      </c>
      <c r="H244" s="168" t="s">
        <v>1822</v>
      </c>
      <c r="I244" s="171">
        <v>83087792</v>
      </c>
      <c r="J244" s="168" t="s">
        <v>1823</v>
      </c>
      <c r="K244" s="168" t="s">
        <v>76</v>
      </c>
      <c r="L244" s="168">
        <v>19250000</v>
      </c>
      <c r="M244" s="168">
        <v>0</v>
      </c>
      <c r="N244" s="168">
        <v>0</v>
      </c>
      <c r="O244" s="168">
        <v>19250000</v>
      </c>
      <c r="P244" s="168">
        <v>2023000432</v>
      </c>
      <c r="Q244" s="165" t="s">
        <v>1824</v>
      </c>
      <c r="R244" s="173">
        <v>45039</v>
      </c>
      <c r="S244" s="168">
        <v>2023000607</v>
      </c>
      <c r="T244" s="173">
        <v>45043</v>
      </c>
      <c r="U244" s="173" t="s">
        <v>87</v>
      </c>
      <c r="V244" s="173" t="s">
        <v>87</v>
      </c>
      <c r="W244" s="168" t="s">
        <v>282</v>
      </c>
      <c r="X244" s="168" t="s">
        <v>1825</v>
      </c>
      <c r="Y244" s="174">
        <v>45043</v>
      </c>
      <c r="Z244" s="185">
        <v>45044</v>
      </c>
      <c r="AA244" s="168"/>
      <c r="AB244" s="168"/>
      <c r="AC244" s="168"/>
      <c r="AD244" s="168"/>
      <c r="AE244" s="199"/>
      <c r="AF244" s="199"/>
      <c r="AG244" s="167">
        <v>45291</v>
      </c>
      <c r="AH244" s="173">
        <v>45315</v>
      </c>
      <c r="AI244" s="175">
        <v>17363808</v>
      </c>
      <c r="AJ244" s="175">
        <v>1886192</v>
      </c>
      <c r="AK244" s="298">
        <v>90.2</v>
      </c>
      <c r="AL244" s="298">
        <v>90.2</v>
      </c>
      <c r="AM244" s="168"/>
      <c r="AN244" s="410" t="s">
        <v>77</v>
      </c>
      <c r="AO244" s="168" t="s">
        <v>1729</v>
      </c>
      <c r="AP244" s="34" t="s">
        <v>1826</v>
      </c>
    </row>
    <row r="245" spans="1:42" s="177" customFormat="1" x14ac:dyDescent="0.25">
      <c r="A245" s="322" t="s">
        <v>951</v>
      </c>
      <c r="B245" s="301" t="s">
        <v>1827</v>
      </c>
      <c r="C245" s="271">
        <v>239</v>
      </c>
      <c r="D245" s="167">
        <v>45043</v>
      </c>
      <c r="E245" s="267" t="s">
        <v>82</v>
      </c>
      <c r="F245" s="169" t="s">
        <v>1828</v>
      </c>
      <c r="G245" s="170" t="s">
        <v>1657</v>
      </c>
      <c r="H245" s="168" t="s">
        <v>1829</v>
      </c>
      <c r="I245" s="171">
        <v>3209867</v>
      </c>
      <c r="J245" s="168" t="s">
        <v>1830</v>
      </c>
      <c r="K245" s="168" t="s">
        <v>76</v>
      </c>
      <c r="L245" s="168">
        <v>19293120</v>
      </c>
      <c r="M245" s="168">
        <v>0</v>
      </c>
      <c r="N245" s="168">
        <v>0</v>
      </c>
      <c r="O245" s="168">
        <v>19293120</v>
      </c>
      <c r="P245" s="168">
        <v>2023000431</v>
      </c>
      <c r="Q245" s="165" t="s">
        <v>1831</v>
      </c>
      <c r="R245" s="173">
        <v>45039</v>
      </c>
      <c r="S245" s="168">
        <v>2023000610</v>
      </c>
      <c r="T245" s="173">
        <v>45043</v>
      </c>
      <c r="U245" s="173" t="s">
        <v>87</v>
      </c>
      <c r="V245" s="173" t="s">
        <v>87</v>
      </c>
      <c r="W245" s="168" t="s">
        <v>282</v>
      </c>
      <c r="X245" s="168" t="s">
        <v>1825</v>
      </c>
      <c r="Y245" s="174">
        <v>45043</v>
      </c>
      <c r="Z245" s="185">
        <v>45044</v>
      </c>
      <c r="AA245" s="168"/>
      <c r="AB245" s="168"/>
      <c r="AC245" s="168"/>
      <c r="AD245" s="168"/>
      <c r="AE245" s="168"/>
      <c r="AF245" s="168"/>
      <c r="AG245" s="167">
        <v>45291</v>
      </c>
      <c r="AH245" s="173">
        <v>45300</v>
      </c>
      <c r="AI245" s="175">
        <v>17363808</v>
      </c>
      <c r="AJ245" s="175">
        <v>0</v>
      </c>
      <c r="AK245" s="209">
        <v>100</v>
      </c>
      <c r="AL245" s="209">
        <v>90</v>
      </c>
      <c r="AM245" s="168"/>
      <c r="AN245" s="410" t="s">
        <v>77</v>
      </c>
      <c r="AO245" s="168" t="s">
        <v>1729</v>
      </c>
      <c r="AP245" s="34" t="s">
        <v>1832</v>
      </c>
    </row>
    <row r="246" spans="1:42" s="177" customFormat="1" x14ac:dyDescent="0.25">
      <c r="A246" s="322" t="s">
        <v>54</v>
      </c>
      <c r="B246" s="165" t="s">
        <v>1833</v>
      </c>
      <c r="C246" s="271">
        <v>240</v>
      </c>
      <c r="D246" s="167">
        <v>45050</v>
      </c>
      <c r="E246" s="267" t="s">
        <v>57</v>
      </c>
      <c r="F246" s="169" t="s">
        <v>1834</v>
      </c>
      <c r="G246" s="170" t="s">
        <v>1835</v>
      </c>
      <c r="H246" s="168" t="s">
        <v>1836</v>
      </c>
      <c r="I246" s="171">
        <v>1077012864</v>
      </c>
      <c r="J246" s="168" t="s">
        <v>1837</v>
      </c>
      <c r="K246" s="168" t="s">
        <v>76</v>
      </c>
      <c r="L246" s="168">
        <v>25458020</v>
      </c>
      <c r="M246" s="168">
        <v>0</v>
      </c>
      <c r="N246" s="168">
        <v>0</v>
      </c>
      <c r="O246" s="168">
        <v>25458020</v>
      </c>
      <c r="P246" s="168">
        <v>2023000543</v>
      </c>
      <c r="Q246" s="165" t="s">
        <v>1838</v>
      </c>
      <c r="R246" s="173">
        <v>45041</v>
      </c>
      <c r="S246" s="168">
        <v>2023000679</v>
      </c>
      <c r="T246" s="173">
        <v>45050</v>
      </c>
      <c r="U246" s="173" t="s">
        <v>87</v>
      </c>
      <c r="V246" s="173" t="s">
        <v>87</v>
      </c>
      <c r="W246" s="168" t="s">
        <v>282</v>
      </c>
      <c r="X246" s="168" t="s">
        <v>309</v>
      </c>
      <c r="Y246" s="174">
        <v>45051</v>
      </c>
      <c r="Z246" s="185">
        <v>45054</v>
      </c>
      <c r="AA246" s="168"/>
      <c r="AB246" s="168"/>
      <c r="AC246" s="168"/>
      <c r="AD246" s="168"/>
      <c r="AE246" s="168"/>
      <c r="AF246" s="168"/>
      <c r="AG246" s="195">
        <v>45267</v>
      </c>
      <c r="AH246" s="211">
        <v>45279</v>
      </c>
      <c r="AI246" s="207">
        <v>25458020</v>
      </c>
      <c r="AJ246" s="207">
        <v>0</v>
      </c>
      <c r="AK246" s="212">
        <v>100</v>
      </c>
      <c r="AL246" s="212">
        <v>100</v>
      </c>
      <c r="AM246" s="208"/>
      <c r="AN246" s="413" t="s">
        <v>77</v>
      </c>
      <c r="AO246" s="168" t="s">
        <v>210</v>
      </c>
      <c r="AP246" s="34" t="s">
        <v>1839</v>
      </c>
    </row>
    <row r="247" spans="1:42" s="177" customFormat="1" x14ac:dyDescent="0.25">
      <c r="A247" s="323" t="s">
        <v>54</v>
      </c>
      <c r="B247" s="282" t="s">
        <v>1840</v>
      </c>
      <c r="C247" s="283">
        <v>241</v>
      </c>
      <c r="D247" s="167">
        <v>45044</v>
      </c>
      <c r="E247" s="324" t="s">
        <v>57</v>
      </c>
      <c r="F247" s="285" t="s">
        <v>1841</v>
      </c>
      <c r="G247" s="325" t="s">
        <v>1842</v>
      </c>
      <c r="H247" s="213" t="s">
        <v>1843</v>
      </c>
      <c r="I247" s="287">
        <v>1075213061</v>
      </c>
      <c r="J247" s="213" t="s">
        <v>1844</v>
      </c>
      <c r="K247" s="213" t="s">
        <v>76</v>
      </c>
      <c r="L247" s="213">
        <v>17500000</v>
      </c>
      <c r="M247" s="213">
        <v>0</v>
      </c>
      <c r="N247" s="213">
        <v>0</v>
      </c>
      <c r="O247" s="213">
        <v>17500000</v>
      </c>
      <c r="P247" s="213">
        <v>2023000500</v>
      </c>
      <c r="Q247" s="282" t="s">
        <v>1845</v>
      </c>
      <c r="R247" s="326">
        <v>45033</v>
      </c>
      <c r="S247" s="213">
        <v>2023000616</v>
      </c>
      <c r="T247" s="288">
        <v>45044</v>
      </c>
      <c r="U247" s="288" t="s">
        <v>87</v>
      </c>
      <c r="V247" s="288" t="s">
        <v>87</v>
      </c>
      <c r="W247" s="213" t="s">
        <v>137</v>
      </c>
      <c r="X247" s="168" t="s">
        <v>138</v>
      </c>
      <c r="Y247" s="289">
        <v>45065</v>
      </c>
      <c r="Z247" s="185">
        <v>45069</v>
      </c>
      <c r="AA247" s="213"/>
      <c r="AB247" s="213"/>
      <c r="AC247" s="213"/>
      <c r="AD247" s="327"/>
      <c r="AE247" s="327"/>
      <c r="AF247" s="328"/>
      <c r="AG247" s="226" t="s">
        <v>354</v>
      </c>
      <c r="AH247" s="216">
        <v>45300</v>
      </c>
      <c r="AI247" s="329">
        <v>17500000</v>
      </c>
      <c r="AJ247" s="329">
        <v>0</v>
      </c>
      <c r="AK247" s="218">
        <v>100</v>
      </c>
      <c r="AL247" s="218">
        <v>100</v>
      </c>
      <c r="AM247" s="184"/>
      <c r="AN247" s="410" t="s">
        <v>77</v>
      </c>
      <c r="AO247" s="168" t="s">
        <v>68</v>
      </c>
      <c r="AP247" s="34" t="s">
        <v>1846</v>
      </c>
    </row>
    <row r="248" spans="1:42" s="177" customFormat="1" x14ac:dyDescent="0.25">
      <c r="A248" s="322" t="s">
        <v>54</v>
      </c>
      <c r="B248" s="165" t="s">
        <v>1847</v>
      </c>
      <c r="C248" s="271">
        <v>242</v>
      </c>
      <c r="D248" s="167">
        <v>45044</v>
      </c>
      <c r="E248" s="267" t="s">
        <v>57</v>
      </c>
      <c r="F248" s="169" t="s">
        <v>1848</v>
      </c>
      <c r="G248" s="170" t="s">
        <v>1849</v>
      </c>
      <c r="H248" s="168" t="s">
        <v>1850</v>
      </c>
      <c r="I248" s="171">
        <v>1233904799</v>
      </c>
      <c r="J248" s="168" t="s">
        <v>1851</v>
      </c>
      <c r="K248" s="168" t="s">
        <v>76</v>
      </c>
      <c r="L248" s="168">
        <v>25458020</v>
      </c>
      <c r="M248" s="168">
        <v>0</v>
      </c>
      <c r="N248" s="168">
        <v>0</v>
      </c>
      <c r="O248" s="168">
        <v>25458020</v>
      </c>
      <c r="P248" s="168">
        <v>2023000529</v>
      </c>
      <c r="Q248" s="165" t="s">
        <v>1852</v>
      </c>
      <c r="R248" s="173">
        <v>45040</v>
      </c>
      <c r="S248" s="168">
        <v>2023000615</v>
      </c>
      <c r="T248" s="173">
        <v>45044</v>
      </c>
      <c r="U248" s="173" t="s">
        <v>87</v>
      </c>
      <c r="V248" s="173" t="s">
        <v>87</v>
      </c>
      <c r="W248" s="168" t="s">
        <v>757</v>
      </c>
      <c r="X248" s="168" t="s">
        <v>758</v>
      </c>
      <c r="Y248" s="174">
        <v>45049</v>
      </c>
      <c r="Z248" s="185">
        <v>45048</v>
      </c>
      <c r="AA248" s="168"/>
      <c r="AB248" s="168"/>
      <c r="AC248" s="238"/>
      <c r="AD248" s="168"/>
      <c r="AE248" s="168"/>
      <c r="AF248" s="168"/>
      <c r="AG248" s="226">
        <v>45261</v>
      </c>
      <c r="AH248" s="216">
        <v>45289</v>
      </c>
      <c r="AI248" s="217">
        <v>25458020</v>
      </c>
      <c r="AJ248" s="217">
        <v>0</v>
      </c>
      <c r="AK248" s="218">
        <v>100</v>
      </c>
      <c r="AL248" s="218">
        <v>100</v>
      </c>
      <c r="AM248" s="184"/>
      <c r="AN248" s="410" t="s">
        <v>77</v>
      </c>
      <c r="AO248" s="168" t="s">
        <v>68</v>
      </c>
      <c r="AP248" s="34" t="s">
        <v>1853</v>
      </c>
    </row>
    <row r="249" spans="1:42" s="177" customFormat="1" x14ac:dyDescent="0.25">
      <c r="A249" s="322" t="s">
        <v>54</v>
      </c>
      <c r="B249" s="165" t="s">
        <v>1854</v>
      </c>
      <c r="C249" s="271">
        <v>243</v>
      </c>
      <c r="D249" s="167">
        <v>45049</v>
      </c>
      <c r="E249" s="267" t="s">
        <v>57</v>
      </c>
      <c r="F249" s="169" t="s">
        <v>1855</v>
      </c>
      <c r="G249" s="170" t="s">
        <v>1849</v>
      </c>
      <c r="H249" s="168" t="s">
        <v>1856</v>
      </c>
      <c r="I249" s="171">
        <v>1081415531</v>
      </c>
      <c r="J249" s="168" t="s">
        <v>1857</v>
      </c>
      <c r="K249" s="168" t="s">
        <v>76</v>
      </c>
      <c r="L249" s="168">
        <v>25458020</v>
      </c>
      <c r="M249" s="168">
        <v>0</v>
      </c>
      <c r="N249" s="168">
        <v>0</v>
      </c>
      <c r="O249" s="168">
        <v>25458020</v>
      </c>
      <c r="P249" s="168">
        <v>2023000531</v>
      </c>
      <c r="Q249" s="165" t="s">
        <v>1858</v>
      </c>
      <c r="R249" s="173">
        <v>45040</v>
      </c>
      <c r="S249" s="168">
        <v>2023000677</v>
      </c>
      <c r="T249" s="173">
        <v>45050</v>
      </c>
      <c r="U249" s="173" t="s">
        <v>87</v>
      </c>
      <c r="V249" s="173" t="s">
        <v>87</v>
      </c>
      <c r="W249" s="168" t="s">
        <v>775</v>
      </c>
      <c r="X249" s="168" t="s">
        <v>832</v>
      </c>
      <c r="Y249" s="174">
        <v>45051</v>
      </c>
      <c r="Z249" s="167">
        <v>45051</v>
      </c>
      <c r="AA249" s="168"/>
      <c r="AB249" s="168"/>
      <c r="AC249" s="168"/>
      <c r="AD249" s="199"/>
      <c r="AE249" s="199"/>
      <c r="AF249" s="208"/>
      <c r="AG249" s="226" t="s">
        <v>1859</v>
      </c>
      <c r="AH249" s="245">
        <v>45300</v>
      </c>
      <c r="AI249" s="217">
        <v>25458020</v>
      </c>
      <c r="AJ249" s="312">
        <f t="shared" ref="AJ249" si="18">L249-AI249</f>
        <v>0</v>
      </c>
      <c r="AK249" s="218">
        <v>100</v>
      </c>
      <c r="AL249" s="218">
        <v>100</v>
      </c>
      <c r="AM249" s="184"/>
      <c r="AN249" s="411" t="s">
        <v>77</v>
      </c>
      <c r="AO249" s="168" t="s">
        <v>68</v>
      </c>
      <c r="AP249" s="34" t="s">
        <v>1860</v>
      </c>
    </row>
    <row r="250" spans="1:42" s="177" customFormat="1" x14ac:dyDescent="0.25">
      <c r="A250" s="322" t="s">
        <v>54</v>
      </c>
      <c r="B250" s="165" t="s">
        <v>1861</v>
      </c>
      <c r="C250" s="271">
        <v>244</v>
      </c>
      <c r="D250" s="167">
        <v>45050</v>
      </c>
      <c r="E250" s="267" t="s">
        <v>82</v>
      </c>
      <c r="F250" s="169" t="s">
        <v>1862</v>
      </c>
      <c r="G250" s="170" t="s">
        <v>1863</v>
      </c>
      <c r="H250" s="168" t="s">
        <v>1864</v>
      </c>
      <c r="I250" s="171">
        <v>83088038</v>
      </c>
      <c r="J250" s="168" t="s">
        <v>1865</v>
      </c>
      <c r="K250" s="168" t="s">
        <v>76</v>
      </c>
      <c r="L250" s="168">
        <v>23639670</v>
      </c>
      <c r="M250" s="168">
        <v>0</v>
      </c>
      <c r="N250" s="168">
        <v>0</v>
      </c>
      <c r="O250" s="168">
        <v>23639670</v>
      </c>
      <c r="P250" s="168">
        <v>2023000546</v>
      </c>
      <c r="Q250" s="165" t="s">
        <v>1866</v>
      </c>
      <c r="R250" s="173">
        <v>45041</v>
      </c>
      <c r="S250" s="168">
        <v>2023000678</v>
      </c>
      <c r="T250" s="173">
        <v>45050</v>
      </c>
      <c r="U250" s="173" t="s">
        <v>87</v>
      </c>
      <c r="V250" s="173" t="s">
        <v>87</v>
      </c>
      <c r="W250" s="168" t="s">
        <v>282</v>
      </c>
      <c r="X250" s="168" t="s">
        <v>644</v>
      </c>
      <c r="Y250" s="174">
        <v>45051</v>
      </c>
      <c r="Z250" s="167">
        <v>45054</v>
      </c>
      <c r="AA250" s="168"/>
      <c r="AB250" s="168"/>
      <c r="AC250" s="168"/>
      <c r="AD250" s="168"/>
      <c r="AE250" s="238"/>
      <c r="AF250" s="168"/>
      <c r="AG250" s="167" t="s">
        <v>354</v>
      </c>
      <c r="AH250" s="173">
        <v>45295</v>
      </c>
      <c r="AI250" s="175">
        <v>23639670</v>
      </c>
      <c r="AJ250" s="175">
        <v>0</v>
      </c>
      <c r="AK250" s="209">
        <v>100</v>
      </c>
      <c r="AL250" s="209">
        <v>100</v>
      </c>
      <c r="AM250" s="168"/>
      <c r="AN250" s="410" t="s">
        <v>77</v>
      </c>
      <c r="AO250" s="168" t="s">
        <v>78</v>
      </c>
      <c r="AP250" s="34" t="s">
        <v>1867</v>
      </c>
    </row>
    <row r="251" spans="1:42" s="177" customFormat="1" x14ac:dyDescent="0.25">
      <c r="A251" s="322" t="s">
        <v>54</v>
      </c>
      <c r="B251" s="165" t="s">
        <v>1868</v>
      </c>
      <c r="C251" s="271">
        <v>245</v>
      </c>
      <c r="D251" s="167">
        <v>45050</v>
      </c>
      <c r="E251" s="267" t="s">
        <v>57</v>
      </c>
      <c r="F251" s="169" t="s">
        <v>1869</v>
      </c>
      <c r="G251" s="170" t="s">
        <v>1849</v>
      </c>
      <c r="H251" s="168" t="s">
        <v>1870</v>
      </c>
      <c r="I251" s="171">
        <v>1075285084</v>
      </c>
      <c r="J251" s="168" t="s">
        <v>1871</v>
      </c>
      <c r="K251" s="168" t="s">
        <v>76</v>
      </c>
      <c r="L251" s="168">
        <v>27056932</v>
      </c>
      <c r="M251" s="168">
        <v>0</v>
      </c>
      <c r="N251" s="168">
        <v>0</v>
      </c>
      <c r="O251" s="168">
        <v>27056932</v>
      </c>
      <c r="P251" s="168">
        <v>2023000547</v>
      </c>
      <c r="Q251" s="165" t="s">
        <v>1872</v>
      </c>
      <c r="R251" s="173">
        <v>45042</v>
      </c>
      <c r="S251" s="168">
        <v>2023000687</v>
      </c>
      <c r="T251" s="173">
        <v>45050</v>
      </c>
      <c r="U251" s="173" t="s">
        <v>87</v>
      </c>
      <c r="V251" s="173" t="s">
        <v>87</v>
      </c>
      <c r="W251" s="168" t="s">
        <v>159</v>
      </c>
      <c r="X251" s="168" t="s">
        <v>258</v>
      </c>
      <c r="Y251" s="174">
        <v>45051</v>
      </c>
      <c r="Z251" s="185">
        <v>45051</v>
      </c>
      <c r="AA251" s="168"/>
      <c r="AB251" s="168"/>
      <c r="AC251" s="168"/>
      <c r="AD251" s="184"/>
      <c r="AE251" s="184"/>
      <c r="AF251" s="259"/>
      <c r="AG251" s="247">
        <v>45264</v>
      </c>
      <c r="AH251" s="206">
        <v>45266</v>
      </c>
      <c r="AI251" s="207">
        <v>27056932</v>
      </c>
      <c r="AJ251" s="207">
        <v>0</v>
      </c>
      <c r="AK251" s="212">
        <v>100</v>
      </c>
      <c r="AL251" s="212">
        <v>100</v>
      </c>
      <c r="AM251" s="208"/>
      <c r="AN251" s="413" t="s">
        <v>77</v>
      </c>
      <c r="AO251" s="168" t="s">
        <v>68</v>
      </c>
      <c r="AP251" s="34" t="s">
        <v>1873</v>
      </c>
    </row>
    <row r="252" spans="1:42" s="177" customFormat="1" x14ac:dyDescent="0.25">
      <c r="A252" s="322" t="s">
        <v>54</v>
      </c>
      <c r="B252" s="165" t="s">
        <v>1874</v>
      </c>
      <c r="C252" s="271">
        <v>246</v>
      </c>
      <c r="D252" s="167">
        <v>45044</v>
      </c>
      <c r="E252" s="267" t="s">
        <v>57</v>
      </c>
      <c r="F252" s="165" t="s">
        <v>1875</v>
      </c>
      <c r="G252" s="170" t="s">
        <v>1156</v>
      </c>
      <c r="H252" s="168" t="s">
        <v>1876</v>
      </c>
      <c r="I252" s="171">
        <v>1081407646</v>
      </c>
      <c r="J252" s="168" t="s">
        <v>1877</v>
      </c>
      <c r="K252" s="168" t="s">
        <v>76</v>
      </c>
      <c r="L252" s="168">
        <v>27056932</v>
      </c>
      <c r="M252" s="168">
        <v>0</v>
      </c>
      <c r="N252" s="168">
        <v>0</v>
      </c>
      <c r="O252" s="168">
        <v>27056932</v>
      </c>
      <c r="P252" s="168">
        <v>2023000533</v>
      </c>
      <c r="Q252" s="165" t="s">
        <v>1878</v>
      </c>
      <c r="R252" s="173">
        <v>45040</v>
      </c>
      <c r="S252" s="168">
        <v>2023000614</v>
      </c>
      <c r="T252" s="173">
        <v>45044</v>
      </c>
      <c r="U252" s="173" t="s">
        <v>87</v>
      </c>
      <c r="V252" s="173" t="s">
        <v>87</v>
      </c>
      <c r="W252" s="168" t="s">
        <v>757</v>
      </c>
      <c r="X252" s="168" t="s">
        <v>758</v>
      </c>
      <c r="Y252" s="174">
        <v>45049</v>
      </c>
      <c r="Z252" s="185">
        <v>45048</v>
      </c>
      <c r="AA252" s="168"/>
      <c r="AB252" s="168"/>
      <c r="AC252" s="238"/>
      <c r="AD252" s="168"/>
      <c r="AE252" s="168"/>
      <c r="AF252" s="168"/>
      <c r="AG252" s="167" t="s">
        <v>1879</v>
      </c>
      <c r="AH252" s="173">
        <v>45330</v>
      </c>
      <c r="AI252" s="175">
        <v>27056932</v>
      </c>
      <c r="AJ252" s="175">
        <v>0</v>
      </c>
      <c r="AK252" s="209">
        <v>100</v>
      </c>
      <c r="AL252" s="209">
        <v>100</v>
      </c>
      <c r="AM252" s="168"/>
      <c r="AN252" s="410" t="s">
        <v>77</v>
      </c>
      <c r="AO252" s="168" t="s">
        <v>68</v>
      </c>
      <c r="AP252" s="34" t="s">
        <v>1880</v>
      </c>
    </row>
    <row r="253" spans="1:42" s="177" customFormat="1" x14ac:dyDescent="0.25">
      <c r="A253" s="322" t="s">
        <v>54</v>
      </c>
      <c r="B253" s="165" t="s">
        <v>1881</v>
      </c>
      <c r="C253" s="271">
        <v>247</v>
      </c>
      <c r="D253" s="167">
        <v>45051</v>
      </c>
      <c r="E253" s="267" t="s">
        <v>57</v>
      </c>
      <c r="F253" s="169" t="s">
        <v>1882</v>
      </c>
      <c r="G253" s="170" t="s">
        <v>1849</v>
      </c>
      <c r="H253" s="168" t="s">
        <v>1883</v>
      </c>
      <c r="I253" s="171">
        <v>1075295267</v>
      </c>
      <c r="J253" s="168" t="s">
        <v>1884</v>
      </c>
      <c r="K253" s="168" t="s">
        <v>76</v>
      </c>
      <c r="L253" s="168">
        <v>27056932</v>
      </c>
      <c r="M253" s="168">
        <v>0</v>
      </c>
      <c r="N253" s="168">
        <v>0</v>
      </c>
      <c r="O253" s="168">
        <v>27056932</v>
      </c>
      <c r="P253" s="168">
        <v>2023000545</v>
      </c>
      <c r="Q253" s="165" t="s">
        <v>1885</v>
      </c>
      <c r="R253" s="173">
        <v>45041</v>
      </c>
      <c r="S253" s="168">
        <v>2023000691</v>
      </c>
      <c r="T253" s="173">
        <v>45051</v>
      </c>
      <c r="U253" s="173" t="s">
        <v>87</v>
      </c>
      <c r="V253" s="173" t="s">
        <v>87</v>
      </c>
      <c r="W253" s="168" t="s">
        <v>282</v>
      </c>
      <c r="X253" s="168" t="s">
        <v>652</v>
      </c>
      <c r="Y253" s="174">
        <v>45054</v>
      </c>
      <c r="Z253" s="185">
        <v>45054</v>
      </c>
      <c r="AA253" s="168">
        <v>45</v>
      </c>
      <c r="AB253" s="168"/>
      <c r="AC253" s="168"/>
      <c r="AD253" s="199"/>
      <c r="AE253" s="199"/>
      <c r="AF253" s="199">
        <v>5797914</v>
      </c>
      <c r="AG253" s="178">
        <v>45313</v>
      </c>
      <c r="AH253" s="219">
        <v>45321</v>
      </c>
      <c r="AI253" s="202">
        <v>32854846</v>
      </c>
      <c r="AJ253" s="202">
        <v>0</v>
      </c>
      <c r="AK253" s="210">
        <v>100</v>
      </c>
      <c r="AL253" s="210">
        <v>100</v>
      </c>
      <c r="AM253" s="199"/>
      <c r="AN253" s="414" t="s">
        <v>77</v>
      </c>
      <c r="AO253" s="168" t="s">
        <v>68</v>
      </c>
      <c r="AP253" s="34" t="s">
        <v>1886</v>
      </c>
    </row>
    <row r="254" spans="1:42" s="177" customFormat="1" x14ac:dyDescent="0.25">
      <c r="A254" s="168" t="s">
        <v>54</v>
      </c>
      <c r="B254" s="165" t="s">
        <v>1887</v>
      </c>
      <c r="C254" s="271">
        <v>248</v>
      </c>
      <c r="D254" s="167">
        <v>45051</v>
      </c>
      <c r="E254" s="267" t="s">
        <v>57</v>
      </c>
      <c r="F254" s="169" t="s">
        <v>1888</v>
      </c>
      <c r="G254" s="170" t="s">
        <v>1835</v>
      </c>
      <c r="H254" s="168" t="s">
        <v>1889</v>
      </c>
      <c r="I254" s="171">
        <v>12209460</v>
      </c>
      <c r="J254" s="168" t="s">
        <v>1890</v>
      </c>
      <c r="K254" s="168" t="s">
        <v>76</v>
      </c>
      <c r="L254" s="168">
        <v>63000000</v>
      </c>
      <c r="M254" s="168">
        <v>0</v>
      </c>
      <c r="N254" s="168">
        <v>0</v>
      </c>
      <c r="O254" s="168">
        <v>63000000</v>
      </c>
      <c r="P254" s="168">
        <v>2023000525</v>
      </c>
      <c r="Q254" s="165" t="s">
        <v>1891</v>
      </c>
      <c r="R254" s="173">
        <v>45040</v>
      </c>
      <c r="S254" s="168">
        <v>2023000689</v>
      </c>
      <c r="T254" s="173">
        <v>45051</v>
      </c>
      <c r="U254" s="174">
        <v>45051</v>
      </c>
      <c r="V254" s="173">
        <v>45054</v>
      </c>
      <c r="W254" s="168" t="s">
        <v>159</v>
      </c>
      <c r="X254" s="168" t="s">
        <v>1892</v>
      </c>
      <c r="Y254" s="174">
        <v>45054</v>
      </c>
      <c r="Z254" s="185">
        <v>45054</v>
      </c>
      <c r="AA254" s="168"/>
      <c r="AB254" s="168"/>
      <c r="AC254" s="168"/>
      <c r="AD254" s="168"/>
      <c r="AE254" s="168"/>
      <c r="AF254" s="168"/>
      <c r="AG254" s="185" t="s">
        <v>1445</v>
      </c>
      <c r="AH254" s="234">
        <v>45279</v>
      </c>
      <c r="AI254" s="207">
        <v>63000000</v>
      </c>
      <c r="AJ254" s="207">
        <v>0</v>
      </c>
      <c r="AK254" s="212">
        <v>100</v>
      </c>
      <c r="AL254" s="212">
        <v>100</v>
      </c>
      <c r="AM254" s="197"/>
      <c r="AN254" s="410" t="s">
        <v>77</v>
      </c>
      <c r="AO254" s="168" t="s">
        <v>78</v>
      </c>
      <c r="AP254" s="34" t="s">
        <v>1893</v>
      </c>
    </row>
    <row r="255" spans="1:42" s="177" customFormat="1" x14ac:dyDescent="0.25">
      <c r="A255" s="322" t="s">
        <v>54</v>
      </c>
      <c r="B255" s="165" t="s">
        <v>1894</v>
      </c>
      <c r="C255" s="271">
        <v>249</v>
      </c>
      <c r="D255" s="167">
        <v>45054</v>
      </c>
      <c r="E255" s="267" t="s">
        <v>57</v>
      </c>
      <c r="F255" s="169" t="s">
        <v>1895</v>
      </c>
      <c r="G255" s="170" t="s">
        <v>1896</v>
      </c>
      <c r="H255" s="168" t="s">
        <v>1897</v>
      </c>
      <c r="I255" s="171">
        <v>26422747</v>
      </c>
      <c r="J255" s="168" t="s">
        <v>1898</v>
      </c>
      <c r="K255" s="168" t="s">
        <v>76</v>
      </c>
      <c r="L255" s="168">
        <v>28989570</v>
      </c>
      <c r="M255" s="168">
        <v>0</v>
      </c>
      <c r="N255" s="168">
        <v>0</v>
      </c>
      <c r="O255" s="168">
        <v>28989570</v>
      </c>
      <c r="P255" s="168">
        <v>2023000550</v>
      </c>
      <c r="Q255" s="165" t="s">
        <v>1899</v>
      </c>
      <c r="R255" s="173">
        <v>45042</v>
      </c>
      <c r="S255" s="168">
        <v>2023000701</v>
      </c>
      <c r="T255" s="173">
        <v>45054</v>
      </c>
      <c r="U255" s="173" t="s">
        <v>87</v>
      </c>
      <c r="V255" s="173" t="s">
        <v>87</v>
      </c>
      <c r="W255" s="168" t="s">
        <v>282</v>
      </c>
      <c r="X255" s="168" t="s">
        <v>652</v>
      </c>
      <c r="Y255" s="174">
        <v>45054</v>
      </c>
      <c r="Z255" s="167">
        <v>45055</v>
      </c>
      <c r="AA255" s="168"/>
      <c r="AB255" s="168"/>
      <c r="AC255" s="168"/>
      <c r="AD255" s="168"/>
      <c r="AE255" s="168"/>
      <c r="AF255" s="168"/>
      <c r="AG255" s="185" t="s">
        <v>242</v>
      </c>
      <c r="AH255" s="222">
        <v>45306</v>
      </c>
      <c r="AI255" s="217">
        <v>28989570</v>
      </c>
      <c r="AJ255" s="217">
        <v>0</v>
      </c>
      <c r="AK255" s="218">
        <v>100</v>
      </c>
      <c r="AL255" s="218">
        <v>100</v>
      </c>
      <c r="AM255" s="184"/>
      <c r="AN255" s="411" t="s">
        <v>77</v>
      </c>
      <c r="AO255" s="168" t="s">
        <v>68</v>
      </c>
      <c r="AP255" s="34" t="s">
        <v>1900</v>
      </c>
    </row>
    <row r="256" spans="1:42" s="177" customFormat="1" x14ac:dyDescent="0.25">
      <c r="A256" s="322" t="s">
        <v>54</v>
      </c>
      <c r="B256" s="165" t="s">
        <v>1901</v>
      </c>
      <c r="C256" s="271">
        <v>250</v>
      </c>
      <c r="D256" s="167">
        <v>45054</v>
      </c>
      <c r="E256" s="267" t="s">
        <v>1902</v>
      </c>
      <c r="F256" s="169" t="s">
        <v>1903</v>
      </c>
      <c r="G256" s="170" t="s">
        <v>1904</v>
      </c>
      <c r="H256" s="168" t="s">
        <v>1905</v>
      </c>
      <c r="I256" s="171" t="s">
        <v>1906</v>
      </c>
      <c r="J256" s="168" t="s">
        <v>1907</v>
      </c>
      <c r="K256" s="168" t="s">
        <v>62</v>
      </c>
      <c r="L256" s="168">
        <v>0</v>
      </c>
      <c r="M256" s="168">
        <v>0</v>
      </c>
      <c r="N256" s="168">
        <v>0</v>
      </c>
      <c r="O256" s="168">
        <v>0</v>
      </c>
      <c r="P256" s="168" t="s">
        <v>87</v>
      </c>
      <c r="Q256" s="165" t="s">
        <v>87</v>
      </c>
      <c r="R256" s="173" t="s">
        <v>87</v>
      </c>
      <c r="S256" s="168" t="s">
        <v>87</v>
      </c>
      <c r="T256" s="173" t="s">
        <v>87</v>
      </c>
      <c r="U256" s="174" t="s">
        <v>67</v>
      </c>
      <c r="V256" s="173" t="s">
        <v>67</v>
      </c>
      <c r="W256" s="168" t="s">
        <v>148</v>
      </c>
      <c r="X256" s="168" t="s">
        <v>1081</v>
      </c>
      <c r="Y256" s="174" t="s">
        <v>67</v>
      </c>
      <c r="Z256" s="234">
        <v>45055</v>
      </c>
      <c r="AA256" s="168"/>
      <c r="AB256" s="168"/>
      <c r="AC256" s="168"/>
      <c r="AD256" s="168"/>
      <c r="AE256" s="168"/>
      <c r="AF256" s="168"/>
      <c r="AG256" s="260">
        <v>46881</v>
      </c>
      <c r="AH256" s="216" t="s">
        <v>507</v>
      </c>
      <c r="AI256" s="217"/>
      <c r="AJ256" s="312">
        <f>L256-AI256</f>
        <v>0</v>
      </c>
      <c r="AK256" s="218">
        <v>0</v>
      </c>
      <c r="AL256" s="218">
        <v>0</v>
      </c>
      <c r="AM256" s="184"/>
      <c r="AN256" s="411" t="s">
        <v>210</v>
      </c>
      <c r="AO256" s="168" t="s">
        <v>210</v>
      </c>
      <c r="AP256" s="34" t="s">
        <v>1908</v>
      </c>
    </row>
    <row r="257" spans="1:42" s="177" customFormat="1" x14ac:dyDescent="0.25">
      <c r="A257" s="322" t="s">
        <v>951</v>
      </c>
      <c r="B257" s="165" t="s">
        <v>1909</v>
      </c>
      <c r="C257" s="271">
        <v>251</v>
      </c>
      <c r="D257" s="167">
        <v>45051</v>
      </c>
      <c r="E257" s="267" t="s">
        <v>82</v>
      </c>
      <c r="F257" s="169" t="s">
        <v>1910</v>
      </c>
      <c r="G257" s="170" t="s">
        <v>1750</v>
      </c>
      <c r="H257" s="168" t="s">
        <v>1911</v>
      </c>
      <c r="I257" s="171">
        <v>12131043</v>
      </c>
      <c r="J257" s="168" t="s">
        <v>1912</v>
      </c>
      <c r="K257" s="168" t="s">
        <v>76</v>
      </c>
      <c r="L257" s="168">
        <v>12000000</v>
      </c>
      <c r="M257" s="168">
        <v>0</v>
      </c>
      <c r="N257" s="168">
        <v>0</v>
      </c>
      <c r="O257" s="168">
        <v>12000000</v>
      </c>
      <c r="P257" s="168" t="s">
        <v>1913</v>
      </c>
      <c r="Q257" s="165" t="s">
        <v>1914</v>
      </c>
      <c r="R257" s="173">
        <v>45033</v>
      </c>
      <c r="S257" s="168">
        <v>2023000012</v>
      </c>
      <c r="T257" s="173">
        <v>45051</v>
      </c>
      <c r="U257" s="173" t="s">
        <v>87</v>
      </c>
      <c r="V257" s="173" t="s">
        <v>87</v>
      </c>
      <c r="W257" s="209" t="s">
        <v>581</v>
      </c>
      <c r="X257" s="168" t="s">
        <v>582</v>
      </c>
      <c r="Y257" s="174">
        <v>45054</v>
      </c>
      <c r="Z257" s="185">
        <v>45055</v>
      </c>
      <c r="AA257" s="168"/>
      <c r="AB257" s="168"/>
      <c r="AC257" s="168"/>
      <c r="AD257" s="168"/>
      <c r="AE257" s="168"/>
      <c r="AF257" s="238"/>
      <c r="AG257" s="167">
        <v>45290</v>
      </c>
      <c r="AH257" s="173">
        <v>45324</v>
      </c>
      <c r="AI257" s="175">
        <v>11600000</v>
      </c>
      <c r="AJ257" s="175">
        <v>0</v>
      </c>
      <c r="AK257" s="209">
        <v>100</v>
      </c>
      <c r="AL257" s="209">
        <v>96.67</v>
      </c>
      <c r="AM257" s="238"/>
      <c r="AN257" s="415" t="s">
        <v>77</v>
      </c>
      <c r="AO257" s="168" t="s">
        <v>68</v>
      </c>
      <c r="AP257" s="34" t="s">
        <v>1915</v>
      </c>
    </row>
    <row r="258" spans="1:42" s="177" customFormat="1" x14ac:dyDescent="0.25">
      <c r="A258" s="322" t="s">
        <v>54</v>
      </c>
      <c r="B258" s="165" t="s">
        <v>1916</v>
      </c>
      <c r="C258" s="271">
        <v>252</v>
      </c>
      <c r="D258" s="167">
        <v>45054</v>
      </c>
      <c r="E258" s="267" t="s">
        <v>82</v>
      </c>
      <c r="F258" s="169" t="s">
        <v>1917</v>
      </c>
      <c r="G258" s="170" t="s">
        <v>512</v>
      </c>
      <c r="H258" s="168" t="s">
        <v>1918</v>
      </c>
      <c r="I258" s="171">
        <v>1079179872</v>
      </c>
      <c r="J258" s="168" t="s">
        <v>1919</v>
      </c>
      <c r="K258" s="168" t="s">
        <v>76</v>
      </c>
      <c r="L258" s="168">
        <v>7439040</v>
      </c>
      <c r="M258" s="168">
        <v>0</v>
      </c>
      <c r="N258" s="168">
        <v>0</v>
      </c>
      <c r="O258" s="168">
        <v>7439040</v>
      </c>
      <c r="P258" s="168">
        <v>2023000539</v>
      </c>
      <c r="Q258" s="165" t="s">
        <v>1920</v>
      </c>
      <c r="R258" s="173">
        <v>45041</v>
      </c>
      <c r="S258" s="168">
        <v>2023000699</v>
      </c>
      <c r="T258" s="173">
        <v>45054</v>
      </c>
      <c r="U258" s="173" t="s">
        <v>87</v>
      </c>
      <c r="V258" s="173" t="s">
        <v>87</v>
      </c>
      <c r="W258" s="168" t="s">
        <v>282</v>
      </c>
      <c r="X258" s="168" t="s">
        <v>652</v>
      </c>
      <c r="Y258" s="174">
        <v>45054</v>
      </c>
      <c r="Z258" s="185">
        <v>45055</v>
      </c>
      <c r="AA258" s="168"/>
      <c r="AB258" s="168"/>
      <c r="AC258" s="168"/>
      <c r="AD258" s="168"/>
      <c r="AE258" s="168"/>
      <c r="AF258" s="168"/>
      <c r="AG258" s="178">
        <v>45238</v>
      </c>
      <c r="AH258" s="211">
        <v>45253</v>
      </c>
      <c r="AI258" s="207">
        <v>7439040</v>
      </c>
      <c r="AJ258" s="207">
        <v>0</v>
      </c>
      <c r="AK258" s="212">
        <v>100</v>
      </c>
      <c r="AL258" s="212">
        <v>100</v>
      </c>
      <c r="AM258" s="208"/>
      <c r="AN258" s="413" t="s">
        <v>77</v>
      </c>
      <c r="AO258" s="168" t="s">
        <v>68</v>
      </c>
      <c r="AP258" s="34" t="s">
        <v>1921</v>
      </c>
    </row>
    <row r="259" spans="1:42" s="177" customFormat="1" x14ac:dyDescent="0.25">
      <c r="A259" s="322" t="s">
        <v>54</v>
      </c>
      <c r="B259" s="165" t="s">
        <v>1922</v>
      </c>
      <c r="C259" s="271">
        <v>253</v>
      </c>
      <c r="D259" s="167">
        <v>45054</v>
      </c>
      <c r="E259" s="267" t="s">
        <v>1249</v>
      </c>
      <c r="F259" s="169" t="s">
        <v>1923</v>
      </c>
      <c r="G259" s="170" t="s">
        <v>1156</v>
      </c>
      <c r="H259" s="168" t="s">
        <v>1766</v>
      </c>
      <c r="I259" s="171" t="s">
        <v>1767</v>
      </c>
      <c r="J259" s="168" t="s">
        <v>1924</v>
      </c>
      <c r="K259" s="168" t="s">
        <v>62</v>
      </c>
      <c r="L259" s="168">
        <v>10000000</v>
      </c>
      <c r="M259" s="168">
        <v>156395330</v>
      </c>
      <c r="N259" s="168">
        <v>0</v>
      </c>
      <c r="O259" s="168">
        <v>166395330</v>
      </c>
      <c r="P259" s="168">
        <v>2023000502</v>
      </c>
      <c r="Q259" s="165" t="s">
        <v>1925</v>
      </c>
      <c r="R259" s="173">
        <v>45033</v>
      </c>
      <c r="S259" s="168">
        <v>2023000752</v>
      </c>
      <c r="T259" s="173">
        <v>45062</v>
      </c>
      <c r="U259" s="173" t="s">
        <v>87</v>
      </c>
      <c r="V259" s="173" t="s">
        <v>87</v>
      </c>
      <c r="W259" s="168" t="s">
        <v>148</v>
      </c>
      <c r="X259" s="168" t="s">
        <v>606</v>
      </c>
      <c r="Y259" s="174">
        <v>45069</v>
      </c>
      <c r="Z259" s="185">
        <v>45069</v>
      </c>
      <c r="AA259" s="168"/>
      <c r="AB259" s="168"/>
      <c r="AC259" s="168"/>
      <c r="AD259" s="168"/>
      <c r="AE259" s="168"/>
      <c r="AF259" s="184"/>
      <c r="AG259" s="260" t="s">
        <v>354</v>
      </c>
      <c r="AH259" s="216">
        <v>45322</v>
      </c>
      <c r="AI259" s="217">
        <v>166315251</v>
      </c>
      <c r="AJ259" s="217">
        <v>166315251</v>
      </c>
      <c r="AK259" s="218">
        <v>100</v>
      </c>
      <c r="AL259" s="218">
        <v>100</v>
      </c>
      <c r="AM259" s="184"/>
      <c r="AN259" s="410" t="s">
        <v>77</v>
      </c>
      <c r="AO259" s="168" t="s">
        <v>78</v>
      </c>
      <c r="AP259" s="34" t="s">
        <v>1926</v>
      </c>
    </row>
    <row r="260" spans="1:42" s="177" customFormat="1" x14ac:dyDescent="0.25">
      <c r="A260" s="168" t="s">
        <v>54</v>
      </c>
      <c r="B260" s="165" t="s">
        <v>1927</v>
      </c>
      <c r="C260" s="271">
        <v>254</v>
      </c>
      <c r="D260" s="167">
        <v>45054</v>
      </c>
      <c r="E260" s="267" t="s">
        <v>57</v>
      </c>
      <c r="F260" s="169" t="s">
        <v>1928</v>
      </c>
      <c r="G260" s="170" t="s">
        <v>1156</v>
      </c>
      <c r="H260" s="168" t="s">
        <v>1929</v>
      </c>
      <c r="I260" s="171">
        <v>1080294296</v>
      </c>
      <c r="J260" s="168" t="s">
        <v>1930</v>
      </c>
      <c r="K260" s="168" t="s">
        <v>76</v>
      </c>
      <c r="L260" s="168">
        <v>27056932</v>
      </c>
      <c r="M260" s="168">
        <v>0</v>
      </c>
      <c r="N260" s="168">
        <v>0</v>
      </c>
      <c r="O260" s="168">
        <v>27056932</v>
      </c>
      <c r="P260" s="168">
        <v>2023000548</v>
      </c>
      <c r="Q260" s="165" t="s">
        <v>1931</v>
      </c>
      <c r="R260" s="173">
        <v>45042</v>
      </c>
      <c r="S260" s="168">
        <v>2023000698</v>
      </c>
      <c r="T260" s="173">
        <v>45054</v>
      </c>
      <c r="U260" s="173" t="s">
        <v>87</v>
      </c>
      <c r="V260" s="173" t="s">
        <v>87</v>
      </c>
      <c r="W260" s="168" t="s">
        <v>282</v>
      </c>
      <c r="X260" s="168" t="s">
        <v>644</v>
      </c>
      <c r="Y260" s="174">
        <v>45054</v>
      </c>
      <c r="Z260" s="185">
        <v>45055</v>
      </c>
      <c r="AA260" s="168"/>
      <c r="AB260" s="168"/>
      <c r="AC260" s="168"/>
      <c r="AD260" s="168"/>
      <c r="AE260" s="238"/>
      <c r="AF260" s="168"/>
      <c r="AG260" s="167">
        <v>45268</v>
      </c>
      <c r="AH260" s="173">
        <v>45295</v>
      </c>
      <c r="AI260" s="175">
        <v>27056932</v>
      </c>
      <c r="AJ260" s="175">
        <v>0</v>
      </c>
      <c r="AK260" s="209">
        <v>100</v>
      </c>
      <c r="AL260" s="209">
        <v>100</v>
      </c>
      <c r="AM260" s="168"/>
      <c r="AN260" s="410" t="s">
        <v>77</v>
      </c>
      <c r="AO260" s="168" t="s">
        <v>78</v>
      </c>
      <c r="AP260" s="34" t="s">
        <v>1932</v>
      </c>
    </row>
    <row r="261" spans="1:42" s="177" customFormat="1" x14ac:dyDescent="0.25">
      <c r="A261" s="168" t="s">
        <v>1305</v>
      </c>
      <c r="B261" s="165" t="s">
        <v>1933</v>
      </c>
      <c r="C261" s="271">
        <v>255</v>
      </c>
      <c r="D261" s="167">
        <v>45065</v>
      </c>
      <c r="E261" s="168" t="s">
        <v>1548</v>
      </c>
      <c r="F261" s="169" t="s">
        <v>1934</v>
      </c>
      <c r="G261" s="170" t="s">
        <v>1935</v>
      </c>
      <c r="H261" s="168" t="s">
        <v>1936</v>
      </c>
      <c r="I261" s="171">
        <v>4935071</v>
      </c>
      <c r="J261" s="168" t="s">
        <v>1937</v>
      </c>
      <c r="K261" s="168" t="s">
        <v>76</v>
      </c>
      <c r="L261" s="168">
        <v>233283000</v>
      </c>
      <c r="M261" s="168">
        <v>0</v>
      </c>
      <c r="N261" s="168">
        <v>0</v>
      </c>
      <c r="O261" s="168">
        <v>233283000</v>
      </c>
      <c r="P261" s="168">
        <v>2023000371</v>
      </c>
      <c r="Q261" s="165" t="s">
        <v>1938</v>
      </c>
      <c r="R261" s="173">
        <v>44992</v>
      </c>
      <c r="S261" s="168">
        <v>2023000787</v>
      </c>
      <c r="T261" s="173">
        <v>45070</v>
      </c>
      <c r="U261" s="174">
        <v>45071</v>
      </c>
      <c r="V261" s="173">
        <v>45072</v>
      </c>
      <c r="W261" s="168" t="s">
        <v>775</v>
      </c>
      <c r="X261" s="168" t="s">
        <v>557</v>
      </c>
      <c r="Y261" s="174">
        <v>45065</v>
      </c>
      <c r="Z261" s="281">
        <v>45077</v>
      </c>
      <c r="AA261" s="168"/>
      <c r="AB261" s="168"/>
      <c r="AC261" s="168"/>
      <c r="AD261" s="168"/>
      <c r="AE261" s="168"/>
      <c r="AF261" s="199"/>
      <c r="AG261" s="178">
        <v>45132</v>
      </c>
      <c r="AH261" s="180">
        <v>45134</v>
      </c>
      <c r="AI261" s="207">
        <v>233283000</v>
      </c>
      <c r="AJ261" s="207">
        <v>0</v>
      </c>
      <c r="AK261" s="212">
        <v>100</v>
      </c>
      <c r="AL261" s="212">
        <v>100</v>
      </c>
      <c r="AM261" s="208"/>
      <c r="AN261" s="413" t="s">
        <v>77</v>
      </c>
      <c r="AO261" s="168" t="s">
        <v>1729</v>
      </c>
      <c r="AP261" s="330" t="s">
        <v>1939</v>
      </c>
    </row>
    <row r="262" spans="1:42" s="177" customFormat="1" x14ac:dyDescent="0.25">
      <c r="A262" s="168" t="s">
        <v>54</v>
      </c>
      <c r="B262" s="165" t="s">
        <v>1940</v>
      </c>
      <c r="C262" s="271">
        <v>256</v>
      </c>
      <c r="D262" s="167">
        <v>45055</v>
      </c>
      <c r="E262" s="267" t="s">
        <v>57</v>
      </c>
      <c r="F262" s="165" t="s">
        <v>1941</v>
      </c>
      <c r="G262" s="170" t="s">
        <v>1942</v>
      </c>
      <c r="H262" s="168" t="s">
        <v>1943</v>
      </c>
      <c r="I262" s="171">
        <v>80814463</v>
      </c>
      <c r="J262" s="168" t="s">
        <v>1944</v>
      </c>
      <c r="K262" s="168" t="s">
        <v>76</v>
      </c>
      <c r="L262" s="168">
        <v>36874770</v>
      </c>
      <c r="M262" s="168">
        <v>0</v>
      </c>
      <c r="N262" s="168">
        <v>0</v>
      </c>
      <c r="O262" s="168">
        <v>36874770</v>
      </c>
      <c r="P262" s="168">
        <v>2023000581</v>
      </c>
      <c r="Q262" s="165" t="s">
        <v>1945</v>
      </c>
      <c r="R262" s="173">
        <v>45051</v>
      </c>
      <c r="S262" s="168">
        <v>2023000728</v>
      </c>
      <c r="T262" s="173">
        <v>45058</v>
      </c>
      <c r="U262" s="173" t="s">
        <v>87</v>
      </c>
      <c r="V262" s="173" t="s">
        <v>87</v>
      </c>
      <c r="W262" s="168" t="s">
        <v>148</v>
      </c>
      <c r="X262" s="168" t="s">
        <v>606</v>
      </c>
      <c r="Y262" s="174">
        <v>45061</v>
      </c>
      <c r="Z262" s="185">
        <v>45061</v>
      </c>
      <c r="AA262" s="168"/>
      <c r="AB262" s="168"/>
      <c r="AC262" s="168"/>
      <c r="AD262" s="168"/>
      <c r="AE262" s="168"/>
      <c r="AF262" s="168"/>
      <c r="AG262" s="187" t="s">
        <v>266</v>
      </c>
      <c r="AH262" s="173">
        <v>45314</v>
      </c>
      <c r="AI262" s="175">
        <v>36874770</v>
      </c>
      <c r="AJ262" s="175">
        <v>36874770</v>
      </c>
      <c r="AK262" s="209">
        <v>100</v>
      </c>
      <c r="AL262" s="209">
        <v>100</v>
      </c>
      <c r="AM262" s="168"/>
      <c r="AN262" s="410" t="s">
        <v>77</v>
      </c>
      <c r="AO262" s="168" t="s">
        <v>68</v>
      </c>
      <c r="AP262" s="34" t="s">
        <v>1946</v>
      </c>
    </row>
    <row r="263" spans="1:42" s="177" customFormat="1" x14ac:dyDescent="0.25">
      <c r="A263" s="168" t="s">
        <v>54</v>
      </c>
      <c r="B263" s="165" t="s">
        <v>1947</v>
      </c>
      <c r="C263" s="271">
        <v>257</v>
      </c>
      <c r="D263" s="167">
        <v>45063</v>
      </c>
      <c r="E263" s="168" t="s">
        <v>1249</v>
      </c>
      <c r="F263" s="169" t="s">
        <v>1948</v>
      </c>
      <c r="G263" s="170" t="s">
        <v>203</v>
      </c>
      <c r="H263" s="168" t="s">
        <v>1949</v>
      </c>
      <c r="I263" s="171" t="s">
        <v>1950</v>
      </c>
      <c r="J263" s="168" t="s">
        <v>1951</v>
      </c>
      <c r="K263" s="168" t="s">
        <v>62</v>
      </c>
      <c r="L263" s="168">
        <v>28916194</v>
      </c>
      <c r="M263" s="168">
        <v>10000000</v>
      </c>
      <c r="N263" s="168">
        <v>0</v>
      </c>
      <c r="O263" s="168">
        <v>38916194</v>
      </c>
      <c r="P263" s="168">
        <v>2023000555</v>
      </c>
      <c r="Q263" s="165" t="s">
        <v>1952</v>
      </c>
      <c r="R263" s="173">
        <v>45043</v>
      </c>
      <c r="S263" s="168">
        <v>2023000744</v>
      </c>
      <c r="T263" s="173">
        <v>45061</v>
      </c>
      <c r="U263" s="173" t="s">
        <v>87</v>
      </c>
      <c r="V263" s="173" t="s">
        <v>87</v>
      </c>
      <c r="W263" s="168" t="s">
        <v>148</v>
      </c>
      <c r="X263" s="168" t="s">
        <v>208</v>
      </c>
      <c r="Y263" s="174">
        <v>45063</v>
      </c>
      <c r="Z263" s="185">
        <v>45064</v>
      </c>
      <c r="AA263" s="168">
        <v>60</v>
      </c>
      <c r="AB263" s="168"/>
      <c r="AC263" s="168"/>
      <c r="AD263" s="168"/>
      <c r="AE263" s="168"/>
      <c r="AF263" s="168"/>
      <c r="AG263" s="185">
        <v>45278</v>
      </c>
      <c r="AH263" s="219">
        <v>45287</v>
      </c>
      <c r="AI263" s="202">
        <v>38916194</v>
      </c>
      <c r="AJ263" s="320">
        <v>28916194</v>
      </c>
      <c r="AK263" s="210">
        <v>100</v>
      </c>
      <c r="AL263" s="210">
        <v>100</v>
      </c>
      <c r="AM263" s="199"/>
      <c r="AN263" s="414" t="s">
        <v>77</v>
      </c>
      <c r="AO263" s="168" t="s">
        <v>210</v>
      </c>
      <c r="AP263" s="330" t="s">
        <v>1953</v>
      </c>
    </row>
    <row r="264" spans="1:42" s="177" customFormat="1" x14ac:dyDescent="0.25">
      <c r="A264" s="168" t="s">
        <v>54</v>
      </c>
      <c r="B264" s="165" t="s">
        <v>1954</v>
      </c>
      <c r="C264" s="271">
        <v>258</v>
      </c>
      <c r="D264" s="167">
        <v>45057</v>
      </c>
      <c r="E264" s="168" t="s">
        <v>1249</v>
      </c>
      <c r="F264" s="169" t="s">
        <v>1955</v>
      </c>
      <c r="G264" s="170" t="s">
        <v>203</v>
      </c>
      <c r="H264" s="168" t="s">
        <v>1956</v>
      </c>
      <c r="I264" s="171" t="s">
        <v>1957</v>
      </c>
      <c r="J264" s="168" t="s">
        <v>1958</v>
      </c>
      <c r="K264" s="168" t="s">
        <v>62</v>
      </c>
      <c r="L264" s="168">
        <v>86750704</v>
      </c>
      <c r="M264" s="168">
        <v>15000000</v>
      </c>
      <c r="N264" s="168">
        <v>0</v>
      </c>
      <c r="O264" s="168">
        <v>101750704</v>
      </c>
      <c r="P264" s="168">
        <v>2023000557</v>
      </c>
      <c r="Q264" s="165" t="s">
        <v>1959</v>
      </c>
      <c r="R264" s="173">
        <v>45043</v>
      </c>
      <c r="S264" s="168">
        <v>2023000745</v>
      </c>
      <c r="T264" s="173">
        <v>45061</v>
      </c>
      <c r="U264" s="173" t="s">
        <v>87</v>
      </c>
      <c r="V264" s="173" t="s">
        <v>87</v>
      </c>
      <c r="W264" s="168" t="s">
        <v>148</v>
      </c>
      <c r="X264" s="168" t="s">
        <v>208</v>
      </c>
      <c r="Y264" s="174">
        <v>45057</v>
      </c>
      <c r="Z264" s="185">
        <v>45065</v>
      </c>
      <c r="AA264" s="168">
        <v>63</v>
      </c>
      <c r="AB264" s="168"/>
      <c r="AC264" s="168"/>
      <c r="AD264" s="168"/>
      <c r="AE264" s="168"/>
      <c r="AF264" s="168"/>
      <c r="AG264" s="185">
        <v>45282</v>
      </c>
      <c r="AH264" s="224">
        <v>45287</v>
      </c>
      <c r="AI264" s="175">
        <v>94305286</v>
      </c>
      <c r="AJ264" s="175">
        <v>7445417</v>
      </c>
      <c r="AK264" s="209">
        <v>93</v>
      </c>
      <c r="AL264" s="209">
        <v>93</v>
      </c>
      <c r="AM264" s="168"/>
      <c r="AN264" s="410" t="s">
        <v>77</v>
      </c>
      <c r="AO264" s="168" t="s">
        <v>210</v>
      </c>
      <c r="AP264" s="330" t="s">
        <v>1960</v>
      </c>
    </row>
    <row r="265" spans="1:42" s="177" customFormat="1" x14ac:dyDescent="0.25">
      <c r="A265" s="168" t="s">
        <v>54</v>
      </c>
      <c r="B265" s="165" t="s">
        <v>1961</v>
      </c>
      <c r="C265" s="271">
        <v>259</v>
      </c>
      <c r="D265" s="167">
        <v>45058</v>
      </c>
      <c r="E265" s="168" t="s">
        <v>1249</v>
      </c>
      <c r="F265" s="169" t="s">
        <v>1962</v>
      </c>
      <c r="G265" s="170" t="s">
        <v>203</v>
      </c>
      <c r="H265" s="168" t="s">
        <v>1963</v>
      </c>
      <c r="I265" s="171" t="s">
        <v>1964</v>
      </c>
      <c r="J265" s="168" t="s">
        <v>1965</v>
      </c>
      <c r="K265" s="168" t="s">
        <v>62</v>
      </c>
      <c r="L265" s="168">
        <v>23323176</v>
      </c>
      <c r="M265" s="168">
        <v>5000000</v>
      </c>
      <c r="N265" s="168">
        <v>0</v>
      </c>
      <c r="O265" s="168">
        <v>28323176</v>
      </c>
      <c r="P265" s="168">
        <v>2023000556</v>
      </c>
      <c r="Q265" s="165" t="s">
        <v>1966</v>
      </c>
      <c r="R265" s="173">
        <v>45043</v>
      </c>
      <c r="S265" s="168">
        <v>2023000746</v>
      </c>
      <c r="T265" s="173">
        <v>45061</v>
      </c>
      <c r="U265" s="173" t="s">
        <v>87</v>
      </c>
      <c r="V265" s="173" t="s">
        <v>87</v>
      </c>
      <c r="W265" s="168" t="s">
        <v>148</v>
      </c>
      <c r="X265" s="168" t="s">
        <v>208</v>
      </c>
      <c r="Y265" s="174">
        <v>45063</v>
      </c>
      <c r="Z265" s="185">
        <v>45065</v>
      </c>
      <c r="AA265" s="168">
        <v>60</v>
      </c>
      <c r="AB265" s="168"/>
      <c r="AC265" s="168"/>
      <c r="AD265" s="168"/>
      <c r="AE265" s="168"/>
      <c r="AF265" s="168"/>
      <c r="AG265" s="185">
        <v>45278</v>
      </c>
      <c r="AH265" s="224">
        <v>45287</v>
      </c>
      <c r="AI265" s="175">
        <v>18821488</v>
      </c>
      <c r="AJ265" s="310">
        <f>O265-AI265</f>
        <v>9501688</v>
      </c>
      <c r="AK265" s="209">
        <v>66.45</v>
      </c>
      <c r="AL265" s="209">
        <v>66.45</v>
      </c>
      <c r="AM265" s="168"/>
      <c r="AN265" s="410" t="s">
        <v>77</v>
      </c>
      <c r="AO265" s="168" t="s">
        <v>210</v>
      </c>
      <c r="AP265" s="330" t="s">
        <v>1967</v>
      </c>
    </row>
    <row r="266" spans="1:42" s="177" customFormat="1" x14ac:dyDescent="0.25">
      <c r="A266" s="168" t="s">
        <v>54</v>
      </c>
      <c r="B266" s="165" t="s">
        <v>1968</v>
      </c>
      <c r="C266" s="271">
        <v>260</v>
      </c>
      <c r="D266" s="167">
        <v>45057</v>
      </c>
      <c r="E266" s="168" t="s">
        <v>57</v>
      </c>
      <c r="F266" s="169" t="s">
        <v>1969</v>
      </c>
      <c r="G266" s="170" t="s">
        <v>1842</v>
      </c>
      <c r="H266" s="168" t="s">
        <v>1970</v>
      </c>
      <c r="I266" s="171">
        <v>12262803</v>
      </c>
      <c r="J266" s="168" t="s">
        <v>1971</v>
      </c>
      <c r="K266" s="168" t="s">
        <v>76</v>
      </c>
      <c r="L266" s="168">
        <v>27056932</v>
      </c>
      <c r="M266" s="168">
        <v>0</v>
      </c>
      <c r="N266" s="168">
        <v>0</v>
      </c>
      <c r="O266" s="168">
        <v>27056932</v>
      </c>
      <c r="P266" s="168">
        <v>2023000553</v>
      </c>
      <c r="Q266" s="165" t="s">
        <v>1931</v>
      </c>
      <c r="R266" s="173">
        <v>45042</v>
      </c>
      <c r="S266" s="168">
        <v>2023000727</v>
      </c>
      <c r="T266" s="173">
        <v>45057</v>
      </c>
      <c r="U266" s="173" t="s">
        <v>87</v>
      </c>
      <c r="V266" s="173" t="s">
        <v>87</v>
      </c>
      <c r="W266" s="168" t="s">
        <v>910</v>
      </c>
      <c r="X266" s="168" t="s">
        <v>911</v>
      </c>
      <c r="Y266" s="174">
        <v>45057</v>
      </c>
      <c r="Z266" s="185">
        <v>45062</v>
      </c>
      <c r="AA266" s="168"/>
      <c r="AB266" s="168"/>
      <c r="AC266" s="168"/>
      <c r="AD266" s="168"/>
      <c r="AE266" s="168"/>
      <c r="AF266" s="168"/>
      <c r="AG266" s="221">
        <v>45275</v>
      </c>
      <c r="AH266" s="190">
        <v>45278</v>
      </c>
      <c r="AI266" s="207">
        <v>27056932</v>
      </c>
      <c r="AJ266" s="240">
        <v>0</v>
      </c>
      <c r="AK266" s="212">
        <v>100</v>
      </c>
      <c r="AL266" s="212">
        <v>100</v>
      </c>
      <c r="AM266" s="208"/>
      <c r="AN266" s="413" t="s">
        <v>77</v>
      </c>
      <c r="AO266" s="168" t="s">
        <v>68</v>
      </c>
      <c r="AP266" s="330" t="s">
        <v>1972</v>
      </c>
    </row>
    <row r="267" spans="1:42" s="177" customFormat="1" x14ac:dyDescent="0.25">
      <c r="A267" s="168" t="s">
        <v>54</v>
      </c>
      <c r="B267" s="165" t="s">
        <v>1973</v>
      </c>
      <c r="C267" s="271">
        <v>261</v>
      </c>
      <c r="D267" s="167">
        <v>45058</v>
      </c>
      <c r="E267" s="168" t="s">
        <v>57</v>
      </c>
      <c r="F267" s="169" t="s">
        <v>1974</v>
      </c>
      <c r="G267" s="170" t="s">
        <v>1975</v>
      </c>
      <c r="H267" s="168" t="s">
        <v>1976</v>
      </c>
      <c r="I267" s="171">
        <v>1075285043</v>
      </c>
      <c r="J267" s="168" t="s">
        <v>1977</v>
      </c>
      <c r="K267" s="168" t="s">
        <v>76</v>
      </c>
      <c r="L267" s="168">
        <v>28989570</v>
      </c>
      <c r="M267" s="168">
        <v>0</v>
      </c>
      <c r="N267" s="168">
        <v>0</v>
      </c>
      <c r="O267" s="168">
        <v>28989570</v>
      </c>
      <c r="P267" s="168">
        <v>2023000524</v>
      </c>
      <c r="Q267" s="165" t="s">
        <v>1899</v>
      </c>
      <c r="R267" s="173">
        <v>45070</v>
      </c>
      <c r="S267" s="168">
        <v>2023000735</v>
      </c>
      <c r="T267" s="173">
        <v>45058</v>
      </c>
      <c r="U267" s="173" t="s">
        <v>87</v>
      </c>
      <c r="V267" s="173" t="s">
        <v>87</v>
      </c>
      <c r="W267" s="168" t="s">
        <v>282</v>
      </c>
      <c r="X267" s="168" t="s">
        <v>532</v>
      </c>
      <c r="Y267" s="174">
        <v>45061</v>
      </c>
      <c r="Z267" s="185">
        <v>45062</v>
      </c>
      <c r="AA267" s="168"/>
      <c r="AB267" s="168"/>
      <c r="AC267" s="168"/>
      <c r="AD267" s="168"/>
      <c r="AE267" s="168"/>
      <c r="AF267" s="238"/>
      <c r="AG267" s="167" t="s">
        <v>266</v>
      </c>
      <c r="AH267" s="173">
        <v>45294</v>
      </c>
      <c r="AI267" s="175">
        <v>28989570</v>
      </c>
      <c r="AJ267" s="175">
        <v>0</v>
      </c>
      <c r="AK267" s="209">
        <v>100</v>
      </c>
      <c r="AL267" s="209">
        <v>100</v>
      </c>
      <c r="AM267" s="168"/>
      <c r="AN267" s="410" t="s">
        <v>77</v>
      </c>
      <c r="AO267" s="168" t="s">
        <v>78</v>
      </c>
      <c r="AP267" s="330" t="s">
        <v>1978</v>
      </c>
    </row>
    <row r="268" spans="1:42" s="177" customFormat="1" x14ac:dyDescent="0.25">
      <c r="A268" s="168" t="s">
        <v>54</v>
      </c>
      <c r="B268" s="165" t="s">
        <v>1979</v>
      </c>
      <c r="C268" s="271">
        <v>262</v>
      </c>
      <c r="D268" s="167">
        <v>45061</v>
      </c>
      <c r="E268" s="168" t="s">
        <v>57</v>
      </c>
      <c r="F268" s="169" t="s">
        <v>1980</v>
      </c>
      <c r="G268" s="170" t="s">
        <v>1981</v>
      </c>
      <c r="H268" s="168" t="s">
        <v>1982</v>
      </c>
      <c r="I268" s="171">
        <v>1083895875</v>
      </c>
      <c r="J268" s="223" t="s">
        <v>1983</v>
      </c>
      <c r="K268" s="168" t="s">
        <v>76</v>
      </c>
      <c r="L268" s="168">
        <v>27056932</v>
      </c>
      <c r="M268" s="168">
        <v>0</v>
      </c>
      <c r="N268" s="168">
        <v>0</v>
      </c>
      <c r="O268" s="168">
        <v>27056932</v>
      </c>
      <c r="P268" s="168">
        <v>2023000540</v>
      </c>
      <c r="Q268" s="165" t="s">
        <v>1984</v>
      </c>
      <c r="R268" s="173">
        <v>45071</v>
      </c>
      <c r="S268" s="168">
        <v>2023000740</v>
      </c>
      <c r="T268" s="173">
        <v>45061</v>
      </c>
      <c r="U268" s="173" t="s">
        <v>87</v>
      </c>
      <c r="V268" s="173" t="s">
        <v>87</v>
      </c>
      <c r="W268" s="168" t="s">
        <v>910</v>
      </c>
      <c r="X268" s="168" t="s">
        <v>911</v>
      </c>
      <c r="Y268" s="174">
        <v>45061</v>
      </c>
      <c r="Z268" s="185">
        <v>45062</v>
      </c>
      <c r="AA268" s="168"/>
      <c r="AB268" s="168"/>
      <c r="AC268" s="168"/>
      <c r="AD268" s="168"/>
      <c r="AE268" s="184"/>
      <c r="AF268" s="184"/>
      <c r="AG268" s="195">
        <v>45275</v>
      </c>
      <c r="AH268" s="180">
        <v>45289</v>
      </c>
      <c r="AI268" s="207">
        <v>27056932</v>
      </c>
      <c r="AJ268" s="240">
        <v>0</v>
      </c>
      <c r="AK268" s="212">
        <v>100</v>
      </c>
      <c r="AL268" s="212">
        <v>100</v>
      </c>
      <c r="AM268" s="208"/>
      <c r="AN268" s="413" t="s">
        <v>77</v>
      </c>
      <c r="AO268" s="168" t="s">
        <v>68</v>
      </c>
      <c r="AP268" s="330" t="s">
        <v>1985</v>
      </c>
    </row>
    <row r="269" spans="1:42" s="177" customFormat="1" x14ac:dyDescent="0.25">
      <c r="A269" s="168" t="s">
        <v>54</v>
      </c>
      <c r="B269" s="165" t="s">
        <v>1986</v>
      </c>
      <c r="C269" s="271">
        <v>263</v>
      </c>
      <c r="D269" s="167">
        <v>45061</v>
      </c>
      <c r="E269" s="168" t="s">
        <v>57</v>
      </c>
      <c r="F269" s="169" t="s">
        <v>1987</v>
      </c>
      <c r="G269" s="170" t="s">
        <v>1981</v>
      </c>
      <c r="H269" s="168" t="s">
        <v>1988</v>
      </c>
      <c r="I269" s="171">
        <v>1075539649</v>
      </c>
      <c r="J269" s="168" t="s">
        <v>1989</v>
      </c>
      <c r="K269" s="168" t="s">
        <v>76</v>
      </c>
      <c r="L269" s="168">
        <v>31848985</v>
      </c>
      <c r="M269" s="168">
        <v>0</v>
      </c>
      <c r="N269" s="168">
        <v>0</v>
      </c>
      <c r="O269" s="168">
        <v>31848985</v>
      </c>
      <c r="P269" s="168">
        <v>2023000552</v>
      </c>
      <c r="Q269" s="165" t="s">
        <v>1990</v>
      </c>
      <c r="R269" s="173">
        <v>45041</v>
      </c>
      <c r="S269" s="168">
        <v>2023000753</v>
      </c>
      <c r="T269" s="173">
        <v>45062</v>
      </c>
      <c r="U269" s="173" t="s">
        <v>87</v>
      </c>
      <c r="V269" s="173" t="s">
        <v>87</v>
      </c>
      <c r="W269" s="168" t="s">
        <v>159</v>
      </c>
      <c r="X269" s="168" t="s">
        <v>300</v>
      </c>
      <c r="Y269" s="174">
        <v>45064</v>
      </c>
      <c r="Z269" s="185">
        <v>45062</v>
      </c>
      <c r="AA269" s="168"/>
      <c r="AB269" s="168"/>
      <c r="AC269" s="168"/>
      <c r="AD269" s="238"/>
      <c r="AE269" s="168"/>
      <c r="AF269" s="168"/>
      <c r="AG269" s="167" t="s">
        <v>218</v>
      </c>
      <c r="AH269" s="173">
        <v>45294</v>
      </c>
      <c r="AI269" s="175">
        <v>31848985</v>
      </c>
      <c r="AJ269" s="175">
        <v>0</v>
      </c>
      <c r="AK269" s="209">
        <v>100</v>
      </c>
      <c r="AL269" s="209">
        <v>100</v>
      </c>
      <c r="AM269" s="168"/>
      <c r="AN269" s="410" t="s">
        <v>77</v>
      </c>
      <c r="AO269" s="168" t="s">
        <v>210</v>
      </c>
      <c r="AP269" s="34" t="s">
        <v>1991</v>
      </c>
    </row>
    <row r="270" spans="1:42" s="177" customFormat="1" x14ac:dyDescent="0.25">
      <c r="A270" s="168" t="s">
        <v>54</v>
      </c>
      <c r="B270" s="165" t="s">
        <v>1992</v>
      </c>
      <c r="C270" s="271">
        <v>264</v>
      </c>
      <c r="D270" s="167">
        <v>45061</v>
      </c>
      <c r="E270" s="168" t="s">
        <v>1249</v>
      </c>
      <c r="F270" s="169" t="s">
        <v>1993</v>
      </c>
      <c r="G270" s="170" t="s">
        <v>1994</v>
      </c>
      <c r="H270" s="168" t="s">
        <v>1995</v>
      </c>
      <c r="I270" s="171" t="s">
        <v>1996</v>
      </c>
      <c r="J270" s="168" t="s">
        <v>1997</v>
      </c>
      <c r="K270" s="168" t="s">
        <v>62</v>
      </c>
      <c r="L270" s="168">
        <v>266600000</v>
      </c>
      <c r="M270" s="168">
        <v>20650000</v>
      </c>
      <c r="N270" s="168">
        <v>0</v>
      </c>
      <c r="O270" s="168">
        <v>287250000</v>
      </c>
      <c r="P270" s="168">
        <v>2023000554</v>
      </c>
      <c r="Q270" s="165" t="s">
        <v>1998</v>
      </c>
      <c r="R270" s="173">
        <v>45043</v>
      </c>
      <c r="S270" s="168">
        <v>2023000742</v>
      </c>
      <c r="T270" s="173">
        <v>45061</v>
      </c>
      <c r="U270" s="174">
        <v>45075</v>
      </c>
      <c r="V270" s="173">
        <v>45090</v>
      </c>
      <c r="W270" s="168" t="s">
        <v>148</v>
      </c>
      <c r="X270" s="168" t="s">
        <v>572</v>
      </c>
      <c r="Y270" s="174">
        <v>45071</v>
      </c>
      <c r="Z270" s="185">
        <v>45071</v>
      </c>
      <c r="AA270" s="168"/>
      <c r="AB270" s="168"/>
      <c r="AC270" s="168"/>
      <c r="AD270" s="168"/>
      <c r="AE270" s="199"/>
      <c r="AF270" s="208"/>
      <c r="AG270" s="195">
        <v>45223</v>
      </c>
      <c r="AH270" s="180">
        <v>45252</v>
      </c>
      <c r="AI270" s="207">
        <v>287250000</v>
      </c>
      <c r="AJ270" s="240">
        <f t="shared" ref="AJ270:AJ272" si="19">L270-AI270</f>
        <v>-20650000</v>
      </c>
      <c r="AK270" s="212">
        <v>100</v>
      </c>
      <c r="AL270" s="212">
        <v>100</v>
      </c>
      <c r="AM270" s="197"/>
      <c r="AN270" s="413" t="s">
        <v>77</v>
      </c>
      <c r="AO270" s="168" t="s">
        <v>68</v>
      </c>
      <c r="AP270" s="34" t="s">
        <v>1999</v>
      </c>
    </row>
    <row r="271" spans="1:42" s="177" customFormat="1" x14ac:dyDescent="0.25">
      <c r="A271" s="168" t="s">
        <v>54</v>
      </c>
      <c r="B271" s="165" t="s">
        <v>2000</v>
      </c>
      <c r="C271" s="271">
        <v>265</v>
      </c>
      <c r="D271" s="167">
        <v>45061</v>
      </c>
      <c r="E271" s="168" t="s">
        <v>57</v>
      </c>
      <c r="F271" s="169" t="s">
        <v>2001</v>
      </c>
      <c r="G271" s="170" t="s">
        <v>1156</v>
      </c>
      <c r="H271" s="168" t="s">
        <v>2002</v>
      </c>
      <c r="I271" s="171">
        <v>1082779923</v>
      </c>
      <c r="J271" s="168" t="s">
        <v>2003</v>
      </c>
      <c r="K271" s="168" t="s">
        <v>76</v>
      </c>
      <c r="L271" s="168">
        <v>27056932</v>
      </c>
      <c r="M271" s="168">
        <v>0</v>
      </c>
      <c r="N271" s="168">
        <v>0</v>
      </c>
      <c r="O271" s="168">
        <v>27056932</v>
      </c>
      <c r="P271" s="168">
        <v>2023000598</v>
      </c>
      <c r="Q271" s="165" t="s">
        <v>2004</v>
      </c>
      <c r="R271" s="173">
        <v>45055</v>
      </c>
      <c r="S271" s="168">
        <v>2023000743</v>
      </c>
      <c r="T271" s="173">
        <v>45061</v>
      </c>
      <c r="U271" s="173" t="s">
        <v>87</v>
      </c>
      <c r="V271" s="173" t="s">
        <v>87</v>
      </c>
      <c r="W271" s="168" t="s">
        <v>159</v>
      </c>
      <c r="X271" s="168" t="s">
        <v>197</v>
      </c>
      <c r="Y271" s="174">
        <v>45062</v>
      </c>
      <c r="Z271" s="167">
        <v>45062</v>
      </c>
      <c r="AA271" s="168"/>
      <c r="AB271" s="168"/>
      <c r="AC271" s="168"/>
      <c r="AD271" s="168"/>
      <c r="AE271" s="238"/>
      <c r="AF271" s="168"/>
      <c r="AG271" s="167" t="s">
        <v>218</v>
      </c>
      <c r="AH271" s="173">
        <v>45288</v>
      </c>
      <c r="AI271" s="175">
        <v>27056932</v>
      </c>
      <c r="AJ271" s="310">
        <f t="shared" si="19"/>
        <v>0</v>
      </c>
      <c r="AK271" s="209">
        <v>100</v>
      </c>
      <c r="AL271" s="209">
        <v>100</v>
      </c>
      <c r="AM271" s="168"/>
      <c r="AN271" s="410" t="s">
        <v>77</v>
      </c>
      <c r="AO271" s="168" t="s">
        <v>68</v>
      </c>
      <c r="AP271" s="34" t="s">
        <v>2005</v>
      </c>
    </row>
    <row r="272" spans="1:42" s="177" customFormat="1" x14ac:dyDescent="0.25">
      <c r="A272" s="168" t="s">
        <v>54</v>
      </c>
      <c r="B272" s="165" t="s">
        <v>2006</v>
      </c>
      <c r="C272" s="271">
        <v>266</v>
      </c>
      <c r="D272" s="167">
        <v>45061</v>
      </c>
      <c r="E272" s="168" t="s">
        <v>57</v>
      </c>
      <c r="F272" s="165" t="s">
        <v>2007</v>
      </c>
      <c r="G272" s="170" t="s">
        <v>1156</v>
      </c>
      <c r="H272" s="168" t="s">
        <v>2008</v>
      </c>
      <c r="I272" s="171">
        <v>1082128128</v>
      </c>
      <c r="J272" s="168" t="s">
        <v>2009</v>
      </c>
      <c r="K272" s="168" t="s">
        <v>76</v>
      </c>
      <c r="L272" s="168">
        <v>27056932</v>
      </c>
      <c r="M272" s="168">
        <v>0</v>
      </c>
      <c r="N272" s="168">
        <v>0</v>
      </c>
      <c r="O272" s="168">
        <v>27056932</v>
      </c>
      <c r="P272" s="168">
        <v>2023000597</v>
      </c>
      <c r="Q272" s="165" t="s">
        <v>1931</v>
      </c>
      <c r="R272" s="173">
        <v>45055</v>
      </c>
      <c r="S272" s="168">
        <v>2023000741</v>
      </c>
      <c r="T272" s="173">
        <v>45061</v>
      </c>
      <c r="U272" s="173" t="s">
        <v>87</v>
      </c>
      <c r="V272" s="173" t="s">
        <v>87</v>
      </c>
      <c r="W272" s="168" t="s">
        <v>775</v>
      </c>
      <c r="X272" s="168" t="s">
        <v>2010</v>
      </c>
      <c r="Y272" s="174">
        <v>45063</v>
      </c>
      <c r="Z272" s="167">
        <v>45062</v>
      </c>
      <c r="AA272" s="168"/>
      <c r="AB272" s="168"/>
      <c r="AC272" s="168"/>
      <c r="AD272" s="168"/>
      <c r="AE272" s="168"/>
      <c r="AF272" s="199"/>
      <c r="AG272" s="200" t="s">
        <v>218</v>
      </c>
      <c r="AH272" s="201">
        <v>45278</v>
      </c>
      <c r="AI272" s="207">
        <v>27056932</v>
      </c>
      <c r="AJ272" s="320">
        <f t="shared" si="19"/>
        <v>0</v>
      </c>
      <c r="AK272" s="210">
        <v>100</v>
      </c>
      <c r="AL272" s="210">
        <v>100</v>
      </c>
      <c r="AM272" s="199"/>
      <c r="AN272" s="410" t="s">
        <v>77</v>
      </c>
      <c r="AO272" s="168" t="s">
        <v>210</v>
      </c>
      <c r="AP272" s="34" t="s">
        <v>2011</v>
      </c>
    </row>
    <row r="273" spans="1:42" s="177" customFormat="1" x14ac:dyDescent="0.25">
      <c r="A273" s="168" t="s">
        <v>54</v>
      </c>
      <c r="B273" s="165" t="s">
        <v>2012</v>
      </c>
      <c r="C273" s="271">
        <v>267</v>
      </c>
      <c r="D273" s="167">
        <v>45063</v>
      </c>
      <c r="E273" s="168" t="s">
        <v>57</v>
      </c>
      <c r="F273" s="169" t="s">
        <v>2013</v>
      </c>
      <c r="G273" s="170" t="s">
        <v>1849</v>
      </c>
      <c r="H273" s="168" t="s">
        <v>2014</v>
      </c>
      <c r="I273" s="171">
        <v>1081732796</v>
      </c>
      <c r="J273" s="168" t="s">
        <v>2015</v>
      </c>
      <c r="K273" s="168" t="s">
        <v>76</v>
      </c>
      <c r="L273" s="168">
        <v>27056932</v>
      </c>
      <c r="M273" s="168">
        <v>0</v>
      </c>
      <c r="N273" s="168">
        <v>0</v>
      </c>
      <c r="O273" s="168">
        <v>27056932</v>
      </c>
      <c r="P273" s="168">
        <v>2023000592</v>
      </c>
      <c r="Q273" s="165" t="s">
        <v>2016</v>
      </c>
      <c r="R273" s="173">
        <v>45055</v>
      </c>
      <c r="S273" s="168">
        <v>2023000757</v>
      </c>
      <c r="T273" s="173">
        <v>45063</v>
      </c>
      <c r="U273" s="173" t="s">
        <v>87</v>
      </c>
      <c r="V273" s="173" t="s">
        <v>87</v>
      </c>
      <c r="W273" s="168" t="s">
        <v>282</v>
      </c>
      <c r="X273" s="168" t="s">
        <v>652</v>
      </c>
      <c r="Y273" s="174">
        <v>45063</v>
      </c>
      <c r="Z273" s="185">
        <v>45064</v>
      </c>
      <c r="AA273" s="168"/>
      <c r="AB273" s="168"/>
      <c r="AC273" s="168"/>
      <c r="AD273" s="168"/>
      <c r="AE273" s="168"/>
      <c r="AF273" s="168"/>
      <c r="AG273" s="221" t="s">
        <v>274</v>
      </c>
      <c r="AH273" s="222">
        <v>45287</v>
      </c>
      <c r="AI273" s="217">
        <v>27056932</v>
      </c>
      <c r="AJ273" s="217">
        <v>0</v>
      </c>
      <c r="AK273" s="218">
        <v>100</v>
      </c>
      <c r="AL273" s="218">
        <v>100</v>
      </c>
      <c r="AM273" s="184"/>
      <c r="AN273" s="411" t="s">
        <v>77</v>
      </c>
      <c r="AO273" s="168" t="s">
        <v>68</v>
      </c>
      <c r="AP273" s="34" t="s">
        <v>2017</v>
      </c>
    </row>
    <row r="274" spans="1:42" s="177" customFormat="1" x14ac:dyDescent="0.25">
      <c r="A274" s="168" t="s">
        <v>54</v>
      </c>
      <c r="B274" s="165" t="s">
        <v>2018</v>
      </c>
      <c r="C274" s="271">
        <v>268</v>
      </c>
      <c r="D274" s="167">
        <v>45062</v>
      </c>
      <c r="E274" s="168" t="s">
        <v>57</v>
      </c>
      <c r="F274" s="169" t="s">
        <v>2019</v>
      </c>
      <c r="G274" s="170" t="s">
        <v>1156</v>
      </c>
      <c r="H274" s="168" t="s">
        <v>2020</v>
      </c>
      <c r="I274" s="171">
        <v>1075300786</v>
      </c>
      <c r="J274" s="168" t="s">
        <v>2021</v>
      </c>
      <c r="K274" s="168" t="s">
        <v>76</v>
      </c>
      <c r="L274" s="168">
        <v>27056932</v>
      </c>
      <c r="M274" s="168">
        <v>0</v>
      </c>
      <c r="N274" s="168">
        <v>0</v>
      </c>
      <c r="O274" s="168">
        <v>27056932</v>
      </c>
      <c r="P274" s="168">
        <v>2023000593</v>
      </c>
      <c r="Q274" s="165" t="s">
        <v>2022</v>
      </c>
      <c r="R274" s="173">
        <v>45055</v>
      </c>
      <c r="S274" s="168">
        <v>2023000751</v>
      </c>
      <c r="T274" s="173">
        <v>45062</v>
      </c>
      <c r="U274" s="173" t="s">
        <v>87</v>
      </c>
      <c r="V274" s="173" t="s">
        <v>87</v>
      </c>
      <c r="W274" s="168" t="s">
        <v>282</v>
      </c>
      <c r="X274" s="168" t="s">
        <v>532</v>
      </c>
      <c r="Y274" s="174">
        <v>45062</v>
      </c>
      <c r="Z274" s="185">
        <v>45064</v>
      </c>
      <c r="AA274" s="168"/>
      <c r="AB274" s="168"/>
      <c r="AC274" s="168"/>
      <c r="AD274" s="168"/>
      <c r="AE274" s="168"/>
      <c r="AF274" s="238"/>
      <c r="AG274" s="167">
        <v>45277</v>
      </c>
      <c r="AH274" s="173">
        <v>45288</v>
      </c>
      <c r="AI274" s="175">
        <v>27056932</v>
      </c>
      <c r="AJ274" s="175"/>
      <c r="AK274" s="209">
        <v>100</v>
      </c>
      <c r="AL274" s="209">
        <v>100</v>
      </c>
      <c r="AM274" s="168"/>
      <c r="AN274" s="410" t="s">
        <v>77</v>
      </c>
      <c r="AO274" s="168" t="s">
        <v>78</v>
      </c>
      <c r="AP274" s="34" t="s">
        <v>2023</v>
      </c>
    </row>
    <row r="275" spans="1:42" s="177" customFormat="1" x14ac:dyDescent="0.25">
      <c r="A275" s="168" t="s">
        <v>54</v>
      </c>
      <c r="B275" s="165" t="s">
        <v>2024</v>
      </c>
      <c r="C275" s="271">
        <v>269</v>
      </c>
      <c r="D275" s="167">
        <v>45069</v>
      </c>
      <c r="E275" s="168" t="s">
        <v>57</v>
      </c>
      <c r="F275" s="169" t="s">
        <v>2025</v>
      </c>
      <c r="G275" s="170" t="s">
        <v>1849</v>
      </c>
      <c r="H275" s="168" t="s">
        <v>2026</v>
      </c>
      <c r="I275" s="171">
        <v>1075288886</v>
      </c>
      <c r="J275" s="168" t="s">
        <v>2027</v>
      </c>
      <c r="K275" s="168" t="s">
        <v>76</v>
      </c>
      <c r="L275" s="168">
        <v>27056932</v>
      </c>
      <c r="M275" s="168">
        <v>0</v>
      </c>
      <c r="N275" s="168">
        <v>0</v>
      </c>
      <c r="O275" s="168">
        <v>27056932</v>
      </c>
      <c r="P275" s="168">
        <v>2023000594</v>
      </c>
      <c r="Q275" s="165" t="s">
        <v>2028</v>
      </c>
      <c r="R275" s="173">
        <v>45055</v>
      </c>
      <c r="S275" s="168">
        <v>2023000778</v>
      </c>
      <c r="T275" s="173">
        <v>45069</v>
      </c>
      <c r="U275" s="173" t="s">
        <v>87</v>
      </c>
      <c r="V275" s="173" t="s">
        <v>87</v>
      </c>
      <c r="W275" s="168" t="s">
        <v>282</v>
      </c>
      <c r="X275" s="168" t="s">
        <v>652</v>
      </c>
      <c r="Y275" s="174">
        <v>45075</v>
      </c>
      <c r="Z275" s="167">
        <v>45070</v>
      </c>
      <c r="AA275" s="168"/>
      <c r="AB275" s="168"/>
      <c r="AC275" s="168"/>
      <c r="AD275" s="168"/>
      <c r="AE275" s="168"/>
      <c r="AF275" s="168"/>
      <c r="AG275" s="178" t="s">
        <v>242</v>
      </c>
      <c r="AH275" s="219">
        <v>45352</v>
      </c>
      <c r="AI275" s="202">
        <v>27056932</v>
      </c>
      <c r="AJ275" s="202">
        <v>0</v>
      </c>
      <c r="AK275" s="210">
        <v>100</v>
      </c>
      <c r="AL275" s="210">
        <v>99.9</v>
      </c>
      <c r="AM275" s="199"/>
      <c r="AN275" s="414" t="s">
        <v>77</v>
      </c>
      <c r="AO275" s="168" t="s">
        <v>68</v>
      </c>
      <c r="AP275" s="34" t="s">
        <v>2029</v>
      </c>
    </row>
    <row r="276" spans="1:42" s="177" customFormat="1" x14ac:dyDescent="0.25">
      <c r="A276" s="168" t="s">
        <v>54</v>
      </c>
      <c r="B276" s="165" t="s">
        <v>2030</v>
      </c>
      <c r="C276" s="271">
        <v>270</v>
      </c>
      <c r="D276" s="167">
        <v>45064</v>
      </c>
      <c r="E276" s="168" t="s">
        <v>57</v>
      </c>
      <c r="F276" s="165" t="s">
        <v>2031</v>
      </c>
      <c r="G276" s="170" t="s">
        <v>1849</v>
      </c>
      <c r="H276" s="168" t="s">
        <v>2032</v>
      </c>
      <c r="I276" s="171">
        <v>1083906973</v>
      </c>
      <c r="J276" s="168" t="s">
        <v>2033</v>
      </c>
      <c r="K276" s="168" t="s">
        <v>76</v>
      </c>
      <c r="L276" s="168">
        <v>27056932</v>
      </c>
      <c r="M276" s="168">
        <v>0</v>
      </c>
      <c r="N276" s="168">
        <v>0</v>
      </c>
      <c r="O276" s="168">
        <v>27056932</v>
      </c>
      <c r="P276" s="168">
        <v>2023000596</v>
      </c>
      <c r="Q276" s="165" t="s">
        <v>1818</v>
      </c>
      <c r="R276" s="173">
        <v>45055</v>
      </c>
      <c r="S276" s="168">
        <v>2023000760</v>
      </c>
      <c r="T276" s="173">
        <v>45064</v>
      </c>
      <c r="U276" s="173" t="s">
        <v>87</v>
      </c>
      <c r="V276" s="173" t="s">
        <v>87</v>
      </c>
      <c r="W276" s="168" t="s">
        <v>910</v>
      </c>
      <c r="X276" s="168" t="s">
        <v>911</v>
      </c>
      <c r="Y276" s="174">
        <v>45069</v>
      </c>
      <c r="Z276" s="185">
        <v>45069</v>
      </c>
      <c r="AA276" s="168"/>
      <c r="AB276" s="168"/>
      <c r="AC276" s="168"/>
      <c r="AD276" s="168"/>
      <c r="AE276" s="184"/>
      <c r="AF276" s="184"/>
      <c r="AG276" s="221">
        <v>45282</v>
      </c>
      <c r="AH276" s="190">
        <v>45285</v>
      </c>
      <c r="AI276" s="207">
        <v>27056932</v>
      </c>
      <c r="AJ276" s="240">
        <v>0</v>
      </c>
      <c r="AK276" s="212">
        <v>100</v>
      </c>
      <c r="AL276" s="212">
        <v>100</v>
      </c>
      <c r="AM276" s="208"/>
      <c r="AN276" s="413" t="s">
        <v>77</v>
      </c>
      <c r="AO276" s="168" t="s">
        <v>210</v>
      </c>
      <c r="AP276" s="34" t="s">
        <v>2034</v>
      </c>
    </row>
    <row r="277" spans="1:42" s="177" customFormat="1" x14ac:dyDescent="0.25">
      <c r="A277" s="168" t="s">
        <v>1690</v>
      </c>
      <c r="B277" s="165" t="s">
        <v>2035</v>
      </c>
      <c r="C277" s="271">
        <v>109586</v>
      </c>
      <c r="D277" s="167">
        <v>45063</v>
      </c>
      <c r="E277" s="168" t="s">
        <v>1548</v>
      </c>
      <c r="F277" s="169" t="s">
        <v>2036</v>
      </c>
      <c r="G277" s="170" t="s">
        <v>1156</v>
      </c>
      <c r="H277" s="168" t="s">
        <v>2037</v>
      </c>
      <c r="I277" s="171" t="s">
        <v>2038</v>
      </c>
      <c r="J277" s="168" t="s">
        <v>2039</v>
      </c>
      <c r="K277" s="168" t="s">
        <v>62</v>
      </c>
      <c r="L277" s="168">
        <v>15000000</v>
      </c>
      <c r="M277" s="168">
        <v>0</v>
      </c>
      <c r="N277" s="168">
        <v>0</v>
      </c>
      <c r="O277" s="168">
        <v>15000000</v>
      </c>
      <c r="P277" s="168">
        <v>2023000528</v>
      </c>
      <c r="Q277" s="165" t="s">
        <v>2040</v>
      </c>
      <c r="R277" s="173">
        <v>45040</v>
      </c>
      <c r="S277" s="168">
        <v>2023000754</v>
      </c>
      <c r="T277" s="173">
        <v>45063</v>
      </c>
      <c r="U277" s="174">
        <v>45069</v>
      </c>
      <c r="V277" s="173">
        <v>45072</v>
      </c>
      <c r="W277" s="168" t="s">
        <v>137</v>
      </c>
      <c r="X277" s="168" t="s">
        <v>1713</v>
      </c>
      <c r="Y277" s="174">
        <v>45072</v>
      </c>
      <c r="Z277" s="167">
        <v>45085</v>
      </c>
      <c r="AA277" s="168">
        <v>45</v>
      </c>
      <c r="AB277" s="168"/>
      <c r="AC277" s="168"/>
      <c r="AD277" s="168"/>
      <c r="AE277" s="168"/>
      <c r="AF277" s="168">
        <v>7500000</v>
      </c>
      <c r="AG277" s="167">
        <v>45344</v>
      </c>
      <c r="AH277" s="173" t="s">
        <v>507</v>
      </c>
      <c r="AI277" s="175">
        <v>19780999</v>
      </c>
      <c r="AJ277" s="310">
        <f>O277+AF277-AI277</f>
        <v>2719001</v>
      </c>
      <c r="AK277" s="209">
        <v>79</v>
      </c>
      <c r="AL277" s="209">
        <v>88</v>
      </c>
      <c r="AM277" s="168"/>
      <c r="AN277" s="410" t="s">
        <v>67</v>
      </c>
      <c r="AO277" s="168"/>
      <c r="AP277" s="34" t="s">
        <v>2041</v>
      </c>
    </row>
    <row r="278" spans="1:42" x14ac:dyDescent="0.25">
      <c r="A278" s="33" t="s">
        <v>1690</v>
      </c>
      <c r="B278" s="23" t="s">
        <v>2035</v>
      </c>
      <c r="C278" s="24">
        <v>109585</v>
      </c>
      <c r="D278" s="25">
        <v>45063</v>
      </c>
      <c r="E278" s="33" t="s">
        <v>2042</v>
      </c>
      <c r="F278" s="26" t="s">
        <v>2036</v>
      </c>
      <c r="G278" s="48"/>
      <c r="H278" s="33" t="s">
        <v>2037</v>
      </c>
      <c r="I278" s="28" t="s">
        <v>2038</v>
      </c>
      <c r="J278" s="33" t="s">
        <v>2039</v>
      </c>
      <c r="K278" s="33"/>
      <c r="L278" s="33"/>
      <c r="M278" s="33"/>
      <c r="N278" s="33"/>
      <c r="O278" s="33"/>
      <c r="P278" s="33"/>
      <c r="Q278" s="23"/>
      <c r="R278" s="79"/>
      <c r="S278" s="33"/>
      <c r="T278" s="79"/>
      <c r="U278" s="30"/>
      <c r="V278" s="79"/>
      <c r="W278" s="33"/>
      <c r="X278" s="33"/>
      <c r="Y278" s="30"/>
      <c r="Z278" s="31"/>
      <c r="AA278" s="80"/>
      <c r="AB278" s="80"/>
      <c r="AC278" s="80"/>
      <c r="AD278" s="80"/>
      <c r="AE278" s="90"/>
      <c r="AF278" s="90"/>
      <c r="AG278" s="49"/>
      <c r="AH278" s="91"/>
      <c r="AI278" s="92"/>
      <c r="AJ278" s="93">
        <f>L278-AI278</f>
        <v>0</v>
      </c>
      <c r="AK278" s="94"/>
      <c r="AL278" s="94"/>
      <c r="AM278" s="73"/>
      <c r="AN278" s="417" t="s">
        <v>78</v>
      </c>
      <c r="AO278" s="33"/>
      <c r="AP278" s="50" t="s">
        <v>79</v>
      </c>
    </row>
    <row r="279" spans="1:42" s="177" customFormat="1" x14ac:dyDescent="0.25">
      <c r="A279" s="168" t="s">
        <v>54</v>
      </c>
      <c r="B279" s="165" t="s">
        <v>2043</v>
      </c>
      <c r="C279" s="271">
        <v>271</v>
      </c>
      <c r="D279" s="167">
        <v>45065</v>
      </c>
      <c r="E279" s="267" t="s">
        <v>82</v>
      </c>
      <c r="F279" s="169" t="s">
        <v>2044</v>
      </c>
      <c r="G279" s="170" t="s">
        <v>512</v>
      </c>
      <c r="H279" s="168" t="s">
        <v>2045</v>
      </c>
      <c r="I279" s="171">
        <v>1007704873</v>
      </c>
      <c r="J279" s="168" t="s">
        <v>2046</v>
      </c>
      <c r="K279" s="168" t="s">
        <v>76</v>
      </c>
      <c r="L279" s="168">
        <v>7439040</v>
      </c>
      <c r="M279" s="168">
        <v>0</v>
      </c>
      <c r="N279" s="168">
        <v>0</v>
      </c>
      <c r="O279" s="168">
        <v>7439040</v>
      </c>
      <c r="P279" s="168">
        <v>2023000584</v>
      </c>
      <c r="Q279" s="165" t="s">
        <v>2047</v>
      </c>
      <c r="R279" s="173">
        <v>45051</v>
      </c>
      <c r="S279" s="168">
        <v>2023000773</v>
      </c>
      <c r="T279" s="173">
        <v>45065</v>
      </c>
      <c r="U279" s="173" t="s">
        <v>87</v>
      </c>
      <c r="V279" s="173" t="s">
        <v>87</v>
      </c>
      <c r="W279" s="168" t="s">
        <v>159</v>
      </c>
      <c r="X279" s="168" t="s">
        <v>258</v>
      </c>
      <c r="Y279" s="174">
        <v>45069</v>
      </c>
      <c r="Z279" s="185">
        <v>45071</v>
      </c>
      <c r="AA279" s="168"/>
      <c r="AB279" s="168"/>
      <c r="AC279" s="168"/>
      <c r="AD279" s="168"/>
      <c r="AE279" s="168"/>
      <c r="AF279" s="238"/>
      <c r="AG279" s="226">
        <v>45254</v>
      </c>
      <c r="AH279" s="216">
        <v>45274</v>
      </c>
      <c r="AI279" s="217">
        <v>7439040</v>
      </c>
      <c r="AJ279" s="217">
        <v>0</v>
      </c>
      <c r="AK279" s="218">
        <v>100</v>
      </c>
      <c r="AL279" s="218">
        <v>100</v>
      </c>
      <c r="AM279" s="184"/>
      <c r="AN279" s="411" t="s">
        <v>77</v>
      </c>
      <c r="AO279" s="168" t="s">
        <v>68</v>
      </c>
      <c r="AP279" s="34" t="s">
        <v>2048</v>
      </c>
    </row>
    <row r="280" spans="1:42" s="177" customFormat="1" x14ac:dyDescent="0.25">
      <c r="A280" s="168" t="s">
        <v>951</v>
      </c>
      <c r="B280" s="165" t="s">
        <v>2049</v>
      </c>
      <c r="C280" s="271">
        <v>272</v>
      </c>
      <c r="D280" s="167">
        <v>45069</v>
      </c>
      <c r="E280" s="267" t="s">
        <v>1307</v>
      </c>
      <c r="F280" s="169" t="s">
        <v>2050</v>
      </c>
      <c r="G280" s="170" t="s">
        <v>2051</v>
      </c>
      <c r="H280" s="168" t="s">
        <v>2052</v>
      </c>
      <c r="I280" s="171" t="s">
        <v>2053</v>
      </c>
      <c r="J280" s="168" t="s">
        <v>2054</v>
      </c>
      <c r="K280" s="168" t="s">
        <v>62</v>
      </c>
      <c r="L280" s="168">
        <v>12000000</v>
      </c>
      <c r="M280" s="168">
        <v>0</v>
      </c>
      <c r="N280" s="168">
        <v>0</v>
      </c>
      <c r="O280" s="168">
        <v>12000000</v>
      </c>
      <c r="P280" s="168">
        <v>2023000485</v>
      </c>
      <c r="Q280" s="165" t="s">
        <v>2055</v>
      </c>
      <c r="R280" s="173">
        <v>45030</v>
      </c>
      <c r="S280" s="168">
        <v>2023000779</v>
      </c>
      <c r="T280" s="173">
        <v>45069</v>
      </c>
      <c r="U280" s="174">
        <v>45070</v>
      </c>
      <c r="V280" s="173">
        <v>45071</v>
      </c>
      <c r="W280" s="168" t="s">
        <v>137</v>
      </c>
      <c r="X280" s="168" t="s">
        <v>138</v>
      </c>
      <c r="Y280" s="174">
        <v>45076</v>
      </c>
      <c r="Z280" s="185">
        <v>45079</v>
      </c>
      <c r="AA280" s="168"/>
      <c r="AB280" s="168"/>
      <c r="AC280" s="168"/>
      <c r="AD280" s="168"/>
      <c r="AE280" s="168"/>
      <c r="AF280" s="238"/>
      <c r="AG280" s="167" t="s">
        <v>66</v>
      </c>
      <c r="AH280" s="173">
        <v>45314</v>
      </c>
      <c r="AI280" s="175">
        <v>11924500</v>
      </c>
      <c r="AJ280" s="175">
        <v>0</v>
      </c>
      <c r="AK280" s="209">
        <v>99.3</v>
      </c>
      <c r="AL280" s="209">
        <v>99.3</v>
      </c>
      <c r="AM280" s="168"/>
      <c r="AN280" s="410" t="s">
        <v>77</v>
      </c>
      <c r="AO280" s="168" t="s">
        <v>78</v>
      </c>
      <c r="AP280" s="214" t="s">
        <v>2056</v>
      </c>
    </row>
    <row r="281" spans="1:42" x14ac:dyDescent="0.25">
      <c r="A281" s="33" t="s">
        <v>54</v>
      </c>
      <c r="B281" s="23" t="s">
        <v>2057</v>
      </c>
      <c r="C281" s="24">
        <v>273</v>
      </c>
      <c r="D281" s="25" t="s">
        <v>2058</v>
      </c>
      <c r="E281" s="95" t="s">
        <v>1249</v>
      </c>
      <c r="F281" s="26" t="s">
        <v>2059</v>
      </c>
      <c r="G281" s="48" t="s">
        <v>2060</v>
      </c>
      <c r="H281" s="33" t="s">
        <v>2061</v>
      </c>
      <c r="I281" s="28" t="s">
        <v>2062</v>
      </c>
      <c r="J281" s="33" t="s">
        <v>2063</v>
      </c>
      <c r="K281" s="33" t="s">
        <v>62</v>
      </c>
      <c r="L281" s="33">
        <v>56974062</v>
      </c>
      <c r="M281" s="33">
        <v>50000000</v>
      </c>
      <c r="N281" s="33">
        <v>0</v>
      </c>
      <c r="O281" s="33">
        <f>L281+M281</f>
        <v>106974062</v>
      </c>
      <c r="P281" s="33">
        <v>2023000604</v>
      </c>
      <c r="Q281" s="23" t="s">
        <v>2064</v>
      </c>
      <c r="R281" s="79">
        <v>45057</v>
      </c>
      <c r="S281" s="33" t="s">
        <v>87</v>
      </c>
      <c r="T281" s="79" t="s">
        <v>87</v>
      </c>
      <c r="U281" s="79" t="s">
        <v>87</v>
      </c>
      <c r="V281" s="79" t="s">
        <v>87</v>
      </c>
      <c r="W281" s="95" t="s">
        <v>148</v>
      </c>
      <c r="X281" s="33"/>
      <c r="Y281" s="30" t="s">
        <v>87</v>
      </c>
      <c r="Z281" s="51" t="s">
        <v>87</v>
      </c>
      <c r="AA281" s="96"/>
      <c r="AB281" s="96"/>
      <c r="AC281" s="96"/>
      <c r="AD281" s="96"/>
      <c r="AE281" s="96"/>
      <c r="AF281" s="96"/>
      <c r="AG281" s="49" t="s">
        <v>87</v>
      </c>
      <c r="AH281" s="91"/>
      <c r="AI281" s="92"/>
      <c r="AJ281" s="93">
        <f>L281-AI281</f>
        <v>56974062</v>
      </c>
      <c r="AK281" s="97">
        <v>0</v>
      </c>
      <c r="AL281" s="97">
        <f>AK281</f>
        <v>0</v>
      </c>
      <c r="AM281" s="73"/>
      <c r="AN281" s="417" t="s">
        <v>2058</v>
      </c>
      <c r="AO281" s="33"/>
      <c r="AP281" s="50" t="s">
        <v>89</v>
      </c>
    </row>
    <row r="282" spans="1:42" s="177" customFormat="1" x14ac:dyDescent="0.25">
      <c r="A282" s="168" t="s">
        <v>951</v>
      </c>
      <c r="B282" s="165" t="s">
        <v>2065</v>
      </c>
      <c r="C282" s="271">
        <v>274</v>
      </c>
      <c r="D282" s="167">
        <v>45071</v>
      </c>
      <c r="E282" s="267" t="s">
        <v>82</v>
      </c>
      <c r="F282" s="169" t="s">
        <v>1809</v>
      </c>
      <c r="G282" s="170" t="s">
        <v>1942</v>
      </c>
      <c r="H282" s="168" t="s">
        <v>2066</v>
      </c>
      <c r="I282" s="171">
        <v>1083875175</v>
      </c>
      <c r="J282" s="168" t="s">
        <v>2067</v>
      </c>
      <c r="K282" s="168" t="s">
        <v>76</v>
      </c>
      <c r="L282" s="168">
        <v>16077600</v>
      </c>
      <c r="M282" s="168">
        <v>0</v>
      </c>
      <c r="N282" s="168">
        <v>0</v>
      </c>
      <c r="O282" s="168">
        <v>16077600</v>
      </c>
      <c r="P282" s="168">
        <v>2023000544</v>
      </c>
      <c r="Q282" s="165" t="s">
        <v>2068</v>
      </c>
      <c r="R282" s="173">
        <v>45041</v>
      </c>
      <c r="S282" s="168">
        <v>2023000793</v>
      </c>
      <c r="T282" s="173">
        <v>45071</v>
      </c>
      <c r="U282" s="173" t="s">
        <v>87</v>
      </c>
      <c r="V282" s="173" t="s">
        <v>87</v>
      </c>
      <c r="W282" s="168" t="s">
        <v>910</v>
      </c>
      <c r="X282" s="168" t="s">
        <v>911</v>
      </c>
      <c r="Y282" s="174">
        <v>45071</v>
      </c>
      <c r="Z282" s="185">
        <v>45072</v>
      </c>
      <c r="AA282" s="168"/>
      <c r="AB282" s="168"/>
      <c r="AC282" s="168"/>
      <c r="AD282" s="168"/>
      <c r="AE282" s="168"/>
      <c r="AF282" s="168"/>
      <c r="AG282" s="221">
        <v>45290</v>
      </c>
      <c r="AH282" s="190">
        <v>45294</v>
      </c>
      <c r="AI282" s="217">
        <v>15363040</v>
      </c>
      <c r="AJ282" s="242">
        <v>0</v>
      </c>
      <c r="AK282" s="218">
        <v>100</v>
      </c>
      <c r="AL282" s="218">
        <v>100</v>
      </c>
      <c r="AM282" s="184"/>
      <c r="AN282" s="411" t="s">
        <v>77</v>
      </c>
      <c r="AO282" s="168" t="s">
        <v>68</v>
      </c>
      <c r="AP282" s="34" t="s">
        <v>2069</v>
      </c>
    </row>
    <row r="283" spans="1:42" s="177" customFormat="1" x14ac:dyDescent="0.25">
      <c r="A283" s="168" t="s">
        <v>951</v>
      </c>
      <c r="B283" s="165" t="s">
        <v>2070</v>
      </c>
      <c r="C283" s="271">
        <v>275</v>
      </c>
      <c r="D283" s="167">
        <v>45078</v>
      </c>
      <c r="E283" s="267" t="s">
        <v>1307</v>
      </c>
      <c r="F283" s="169" t="s">
        <v>2071</v>
      </c>
      <c r="G283" s="170" t="s">
        <v>2072</v>
      </c>
      <c r="H283" s="331" t="s">
        <v>2073</v>
      </c>
      <c r="I283" s="171">
        <v>79712262</v>
      </c>
      <c r="J283" s="168" t="s">
        <v>2074</v>
      </c>
      <c r="K283" s="168" t="s">
        <v>76</v>
      </c>
      <c r="L283" s="168">
        <v>3823000</v>
      </c>
      <c r="M283" s="168">
        <v>0</v>
      </c>
      <c r="N283" s="168">
        <v>0</v>
      </c>
      <c r="O283" s="168">
        <v>3823000</v>
      </c>
      <c r="P283" s="168">
        <v>2023000532</v>
      </c>
      <c r="Q283" s="165" t="s">
        <v>2075</v>
      </c>
      <c r="R283" s="173">
        <v>45040</v>
      </c>
      <c r="S283" s="168">
        <v>2023000795</v>
      </c>
      <c r="T283" s="173">
        <v>45072</v>
      </c>
      <c r="U283" s="174">
        <v>45078</v>
      </c>
      <c r="V283" s="173">
        <v>45090</v>
      </c>
      <c r="W283" s="168" t="s">
        <v>137</v>
      </c>
      <c r="X283" s="168" t="s">
        <v>138</v>
      </c>
      <c r="Y283" s="174">
        <v>45092</v>
      </c>
      <c r="Z283" s="281">
        <v>45092</v>
      </c>
      <c r="AA283" s="168"/>
      <c r="AB283" s="168"/>
      <c r="AC283" s="168"/>
      <c r="AD283" s="168"/>
      <c r="AE283" s="168"/>
      <c r="AF283" s="238"/>
      <c r="AG283" s="167">
        <v>45111</v>
      </c>
      <c r="AH283" s="173">
        <v>45162</v>
      </c>
      <c r="AI283" s="175">
        <v>3820000</v>
      </c>
      <c r="AJ283" s="175">
        <v>0</v>
      </c>
      <c r="AK283" s="209">
        <v>99.92</v>
      </c>
      <c r="AL283" s="209">
        <v>99.92</v>
      </c>
      <c r="AM283" s="168"/>
      <c r="AN283" s="410" t="s">
        <v>77</v>
      </c>
      <c r="AO283" s="168" t="s">
        <v>78</v>
      </c>
      <c r="AP283" s="34" t="s">
        <v>2076</v>
      </c>
    </row>
    <row r="284" spans="1:42" s="177" customFormat="1" x14ac:dyDescent="0.25">
      <c r="A284" s="168" t="s">
        <v>54</v>
      </c>
      <c r="B284" s="165" t="s">
        <v>2077</v>
      </c>
      <c r="C284" s="271">
        <v>276</v>
      </c>
      <c r="D284" s="167">
        <v>45077</v>
      </c>
      <c r="E284" s="168" t="s">
        <v>57</v>
      </c>
      <c r="F284" s="169" t="s">
        <v>2078</v>
      </c>
      <c r="G284" s="170" t="s">
        <v>1750</v>
      </c>
      <c r="H284" s="168" t="s">
        <v>2079</v>
      </c>
      <c r="I284" s="171">
        <v>1075258757</v>
      </c>
      <c r="J284" s="168" t="s">
        <v>2080</v>
      </c>
      <c r="K284" s="168" t="s">
        <v>76</v>
      </c>
      <c r="L284" s="168">
        <v>32800000</v>
      </c>
      <c r="M284" s="168">
        <v>0</v>
      </c>
      <c r="N284" s="168">
        <v>0</v>
      </c>
      <c r="O284" s="168">
        <v>32800000</v>
      </c>
      <c r="P284" s="168" t="s">
        <v>2081</v>
      </c>
      <c r="Q284" s="165" t="s">
        <v>2082</v>
      </c>
      <c r="R284" s="173">
        <v>45043</v>
      </c>
      <c r="S284" s="168">
        <v>2023000013</v>
      </c>
      <c r="T284" s="173">
        <v>45077</v>
      </c>
      <c r="U284" s="173" t="s">
        <v>87</v>
      </c>
      <c r="V284" s="173" t="s">
        <v>87</v>
      </c>
      <c r="W284" s="209" t="s">
        <v>581</v>
      </c>
      <c r="X284" s="168" t="s">
        <v>582</v>
      </c>
      <c r="Y284" s="174">
        <v>45078</v>
      </c>
      <c r="Z284" s="185">
        <v>45078</v>
      </c>
      <c r="AA284" s="168"/>
      <c r="AB284" s="168"/>
      <c r="AC284" s="168"/>
      <c r="AD284" s="184"/>
      <c r="AE284" s="184"/>
      <c r="AF284" s="239"/>
      <c r="AG284" s="247">
        <v>45290</v>
      </c>
      <c r="AH284" s="206">
        <v>45301</v>
      </c>
      <c r="AI284" s="207">
        <v>28700000</v>
      </c>
      <c r="AJ284" s="207">
        <v>0</v>
      </c>
      <c r="AK284" s="212">
        <v>100</v>
      </c>
      <c r="AL284" s="212">
        <v>87.05</v>
      </c>
      <c r="AM284" s="259"/>
      <c r="AN284" s="416" t="s">
        <v>77</v>
      </c>
      <c r="AO284" s="168" t="s">
        <v>68</v>
      </c>
      <c r="AP284" s="34" t="s">
        <v>2083</v>
      </c>
    </row>
    <row r="285" spans="1:42" s="177" customFormat="1" x14ac:dyDescent="0.25">
      <c r="A285" s="168" t="s">
        <v>54</v>
      </c>
      <c r="B285" s="165" t="s">
        <v>2084</v>
      </c>
      <c r="C285" s="271">
        <v>277</v>
      </c>
      <c r="D285" s="167">
        <v>45075</v>
      </c>
      <c r="E285" s="168" t="s">
        <v>57</v>
      </c>
      <c r="F285" s="169" t="s">
        <v>2085</v>
      </c>
      <c r="G285" s="170" t="s">
        <v>1849</v>
      </c>
      <c r="H285" s="168" t="s">
        <v>2086</v>
      </c>
      <c r="I285" s="171">
        <v>1075300911</v>
      </c>
      <c r="J285" s="168" t="s">
        <v>2087</v>
      </c>
      <c r="K285" s="168" t="s">
        <v>76</v>
      </c>
      <c r="L285" s="168">
        <v>25458020</v>
      </c>
      <c r="M285" s="168">
        <v>0</v>
      </c>
      <c r="N285" s="168">
        <v>0</v>
      </c>
      <c r="O285" s="168">
        <v>25458020</v>
      </c>
      <c r="P285" s="168">
        <v>2023000629</v>
      </c>
      <c r="Q285" s="165" t="s">
        <v>2088</v>
      </c>
      <c r="R285" s="173">
        <v>45065</v>
      </c>
      <c r="S285" s="168">
        <v>2023000810</v>
      </c>
      <c r="T285" s="173">
        <v>45075</v>
      </c>
      <c r="U285" s="173" t="s">
        <v>87</v>
      </c>
      <c r="V285" s="173" t="s">
        <v>87</v>
      </c>
      <c r="W285" s="168" t="s">
        <v>757</v>
      </c>
      <c r="X285" s="168" t="s">
        <v>758</v>
      </c>
      <c r="Y285" s="174">
        <v>45075</v>
      </c>
      <c r="Z285" s="185">
        <v>45077</v>
      </c>
      <c r="AA285" s="168"/>
      <c r="AB285" s="168"/>
      <c r="AC285" s="238"/>
      <c r="AD285" s="168"/>
      <c r="AE285" s="168"/>
      <c r="AF285" s="168"/>
      <c r="AG285" s="167" t="s">
        <v>266</v>
      </c>
      <c r="AH285" s="173">
        <v>45332</v>
      </c>
      <c r="AI285" s="175">
        <v>25458020</v>
      </c>
      <c r="AJ285" s="175">
        <v>0</v>
      </c>
      <c r="AK285" s="209">
        <v>85.71</v>
      </c>
      <c r="AL285" s="209">
        <v>85.71</v>
      </c>
      <c r="AM285" s="168"/>
      <c r="AN285" s="410" t="s">
        <v>77</v>
      </c>
      <c r="AO285" s="168" t="s">
        <v>68</v>
      </c>
      <c r="AP285" s="34" t="s">
        <v>2089</v>
      </c>
    </row>
    <row r="286" spans="1:42" s="177" customFormat="1" x14ac:dyDescent="0.25">
      <c r="A286" s="168" t="s">
        <v>54</v>
      </c>
      <c r="B286" s="165" t="s">
        <v>2090</v>
      </c>
      <c r="C286" s="271">
        <v>278</v>
      </c>
      <c r="D286" s="167">
        <v>45086</v>
      </c>
      <c r="E286" s="168" t="s">
        <v>57</v>
      </c>
      <c r="F286" s="169" t="s">
        <v>2091</v>
      </c>
      <c r="G286" s="170" t="s">
        <v>2092</v>
      </c>
      <c r="H286" s="168" t="s">
        <v>2093</v>
      </c>
      <c r="I286" s="171">
        <v>1075271597</v>
      </c>
      <c r="J286" s="168" t="s">
        <v>2094</v>
      </c>
      <c r="K286" s="168" t="s">
        <v>76</v>
      </c>
      <c r="L286" s="168">
        <v>25124294</v>
      </c>
      <c r="M286" s="168">
        <v>0</v>
      </c>
      <c r="N286" s="168">
        <v>0</v>
      </c>
      <c r="O286" s="168">
        <v>25124294</v>
      </c>
      <c r="P286" s="168">
        <v>2023000615</v>
      </c>
      <c r="Q286" s="165" t="s">
        <v>2095</v>
      </c>
      <c r="R286" s="173">
        <v>45061</v>
      </c>
      <c r="S286" s="168">
        <v>2023000898</v>
      </c>
      <c r="T286" s="173">
        <v>45090</v>
      </c>
      <c r="U286" s="173" t="s">
        <v>87</v>
      </c>
      <c r="V286" s="173" t="s">
        <v>87</v>
      </c>
      <c r="W286" s="168" t="s">
        <v>282</v>
      </c>
      <c r="X286" s="168" t="s">
        <v>532</v>
      </c>
      <c r="Y286" s="174">
        <v>45091</v>
      </c>
      <c r="Z286" s="185">
        <v>45091</v>
      </c>
      <c r="AA286" s="168"/>
      <c r="AB286" s="168"/>
      <c r="AC286" s="168"/>
      <c r="AD286" s="199"/>
      <c r="AE286" s="199"/>
      <c r="AF286" s="296"/>
      <c r="AG286" s="200">
        <v>45288</v>
      </c>
      <c r="AH286" s="201">
        <v>45289</v>
      </c>
      <c r="AI286" s="202">
        <v>25124294</v>
      </c>
      <c r="AJ286" s="202">
        <v>0</v>
      </c>
      <c r="AK286" s="210">
        <v>100</v>
      </c>
      <c r="AL286" s="210">
        <v>100</v>
      </c>
      <c r="AM286" s="199"/>
      <c r="AN286" s="414" t="s">
        <v>77</v>
      </c>
      <c r="AO286" s="168" t="s">
        <v>78</v>
      </c>
      <c r="AP286" s="34" t="s">
        <v>2096</v>
      </c>
    </row>
    <row r="287" spans="1:42" s="177" customFormat="1" x14ac:dyDescent="0.25">
      <c r="A287" s="168" t="s">
        <v>951</v>
      </c>
      <c r="B287" s="165" t="s">
        <v>2097</v>
      </c>
      <c r="C287" s="271">
        <v>279</v>
      </c>
      <c r="D287" s="167">
        <v>45076</v>
      </c>
      <c r="E287" s="267" t="s">
        <v>1307</v>
      </c>
      <c r="F287" s="169" t="s">
        <v>2098</v>
      </c>
      <c r="G287" s="170" t="s">
        <v>771</v>
      </c>
      <c r="H287" s="168" t="s">
        <v>2099</v>
      </c>
      <c r="I287" s="171">
        <v>55172950</v>
      </c>
      <c r="J287" s="168" t="s">
        <v>2100</v>
      </c>
      <c r="K287" s="168" t="s">
        <v>76</v>
      </c>
      <c r="L287" s="168">
        <v>9780000</v>
      </c>
      <c r="M287" s="168">
        <v>0</v>
      </c>
      <c r="N287" s="168">
        <v>0</v>
      </c>
      <c r="O287" s="168">
        <v>9780000</v>
      </c>
      <c r="P287" s="168">
        <v>2023000484</v>
      </c>
      <c r="Q287" s="165" t="s">
        <v>2101</v>
      </c>
      <c r="R287" s="173">
        <v>45030</v>
      </c>
      <c r="S287" s="168">
        <v>2023000914</v>
      </c>
      <c r="T287" s="173">
        <v>45092</v>
      </c>
      <c r="U287" s="174">
        <v>45079</v>
      </c>
      <c r="V287" s="173">
        <v>45091</v>
      </c>
      <c r="W287" s="168" t="s">
        <v>137</v>
      </c>
      <c r="X287" s="168" t="s">
        <v>138</v>
      </c>
      <c r="Y287" s="174">
        <v>45093</v>
      </c>
      <c r="Z287" s="185">
        <v>45111</v>
      </c>
      <c r="AA287" s="168"/>
      <c r="AB287" s="168"/>
      <c r="AC287" s="168"/>
      <c r="AD287" s="168"/>
      <c r="AE287" s="168"/>
      <c r="AF287" s="238"/>
      <c r="AG287" s="247" t="s">
        <v>2102</v>
      </c>
      <c r="AH287" s="206">
        <v>45176</v>
      </c>
      <c r="AI287" s="207">
        <v>9780000</v>
      </c>
      <c r="AJ287" s="207">
        <v>0</v>
      </c>
      <c r="AK287" s="212">
        <v>100</v>
      </c>
      <c r="AL287" s="212">
        <v>100</v>
      </c>
      <c r="AM287" s="208"/>
      <c r="AN287" s="410" t="s">
        <v>77</v>
      </c>
      <c r="AO287" s="168" t="s">
        <v>78</v>
      </c>
      <c r="AP287" s="34" t="s">
        <v>2103</v>
      </c>
    </row>
    <row r="288" spans="1:42" s="177" customFormat="1" x14ac:dyDescent="0.25">
      <c r="A288" s="168" t="s">
        <v>54</v>
      </c>
      <c r="B288" s="165" t="s">
        <v>2104</v>
      </c>
      <c r="C288" s="271">
        <v>280</v>
      </c>
      <c r="D288" s="167">
        <v>45076</v>
      </c>
      <c r="E288" s="267" t="s">
        <v>82</v>
      </c>
      <c r="F288" s="169" t="s">
        <v>2105</v>
      </c>
      <c r="G288" s="170" t="s">
        <v>1156</v>
      </c>
      <c r="H288" s="168" t="s">
        <v>2106</v>
      </c>
      <c r="I288" s="171">
        <v>12208982</v>
      </c>
      <c r="J288" s="168" t="s">
        <v>2107</v>
      </c>
      <c r="K288" s="168" t="s">
        <v>76</v>
      </c>
      <c r="L288" s="168">
        <v>24985639</v>
      </c>
      <c r="M288" s="168">
        <v>0</v>
      </c>
      <c r="N288" s="168">
        <v>0</v>
      </c>
      <c r="O288" s="168">
        <v>24985639</v>
      </c>
      <c r="P288" s="168">
        <v>2023000591</v>
      </c>
      <c r="Q288" s="165" t="s">
        <v>2108</v>
      </c>
      <c r="R288" s="173">
        <v>45055</v>
      </c>
      <c r="S288" s="168">
        <v>2023000813</v>
      </c>
      <c r="T288" s="173">
        <v>45076</v>
      </c>
      <c r="U288" s="173" t="s">
        <v>87</v>
      </c>
      <c r="V288" s="173" t="s">
        <v>87</v>
      </c>
      <c r="W288" s="168" t="s">
        <v>148</v>
      </c>
      <c r="X288" s="168" t="s">
        <v>896</v>
      </c>
      <c r="Y288" s="174">
        <v>45076</v>
      </c>
      <c r="Z288" s="185">
        <v>45078</v>
      </c>
      <c r="AA288" s="168"/>
      <c r="AB288" s="168"/>
      <c r="AC288" s="168"/>
      <c r="AD288" s="168"/>
      <c r="AE288" s="168"/>
      <c r="AF288" s="238"/>
      <c r="AG288" s="167" t="s">
        <v>266</v>
      </c>
      <c r="AH288" s="173">
        <v>45362</v>
      </c>
      <c r="AI288" s="175">
        <v>24985639</v>
      </c>
      <c r="AJ288" s="175">
        <f>O288-AI288</f>
        <v>0</v>
      </c>
      <c r="AK288" s="209">
        <v>100</v>
      </c>
      <c r="AL288" s="209">
        <v>100</v>
      </c>
      <c r="AM288" s="168"/>
      <c r="AN288" s="410" t="s">
        <v>77</v>
      </c>
      <c r="AO288" s="168" t="s">
        <v>68</v>
      </c>
      <c r="AP288" s="34" t="s">
        <v>2109</v>
      </c>
    </row>
    <row r="289" spans="1:42" s="177" customFormat="1" x14ac:dyDescent="0.25">
      <c r="A289" s="168" t="s">
        <v>54</v>
      </c>
      <c r="B289" s="165" t="s">
        <v>2110</v>
      </c>
      <c r="C289" s="271">
        <v>281</v>
      </c>
      <c r="D289" s="167">
        <v>45076</v>
      </c>
      <c r="E289" s="267" t="s">
        <v>82</v>
      </c>
      <c r="F289" s="169" t="s">
        <v>2111</v>
      </c>
      <c r="G289" s="170" t="s">
        <v>2112</v>
      </c>
      <c r="H289" s="168" t="s">
        <v>2113</v>
      </c>
      <c r="I289" s="171">
        <v>1010135664</v>
      </c>
      <c r="J289" s="168" t="s">
        <v>2114</v>
      </c>
      <c r="K289" s="168" t="s">
        <v>76</v>
      </c>
      <c r="L289" s="168">
        <v>7439040</v>
      </c>
      <c r="M289" s="168">
        <v>0</v>
      </c>
      <c r="N289" s="168">
        <v>0</v>
      </c>
      <c r="O289" s="168">
        <v>7439040</v>
      </c>
      <c r="P289" s="168">
        <v>2023000637</v>
      </c>
      <c r="Q289" s="165" t="s">
        <v>2115</v>
      </c>
      <c r="R289" s="173">
        <v>45065</v>
      </c>
      <c r="S289" s="168">
        <v>2023000812</v>
      </c>
      <c r="T289" s="173">
        <v>45076</v>
      </c>
      <c r="U289" s="173" t="s">
        <v>87</v>
      </c>
      <c r="V289" s="173" t="s">
        <v>87</v>
      </c>
      <c r="W289" s="168" t="s">
        <v>282</v>
      </c>
      <c r="X289" s="168" t="s">
        <v>652</v>
      </c>
      <c r="Y289" s="174">
        <v>45077</v>
      </c>
      <c r="Z289" s="185">
        <v>45078</v>
      </c>
      <c r="AA289" s="168"/>
      <c r="AB289" s="168"/>
      <c r="AC289" s="168"/>
      <c r="AD289" s="168"/>
      <c r="AE289" s="168"/>
      <c r="AF289" s="168"/>
      <c r="AG289" s="178" t="s">
        <v>2116</v>
      </c>
      <c r="AH289" s="211">
        <v>45264</v>
      </c>
      <c r="AI289" s="207">
        <v>7439040</v>
      </c>
      <c r="AJ289" s="319">
        <f t="shared" ref="AJ289" si="20">L289-AI289</f>
        <v>0</v>
      </c>
      <c r="AK289" s="212">
        <v>100</v>
      </c>
      <c r="AL289" s="212">
        <v>100</v>
      </c>
      <c r="AM289" s="208"/>
      <c r="AN289" s="413" t="s">
        <v>77</v>
      </c>
      <c r="AO289" s="168" t="s">
        <v>68</v>
      </c>
      <c r="AP289" s="34" t="s">
        <v>2117</v>
      </c>
    </row>
    <row r="290" spans="1:42" s="177" customFormat="1" x14ac:dyDescent="0.25">
      <c r="A290" s="168" t="s">
        <v>54</v>
      </c>
      <c r="B290" s="165" t="s">
        <v>2118</v>
      </c>
      <c r="C290" s="271">
        <v>282</v>
      </c>
      <c r="D290" s="167">
        <v>45076</v>
      </c>
      <c r="E290" s="168" t="s">
        <v>57</v>
      </c>
      <c r="F290" s="169" t="s">
        <v>2119</v>
      </c>
      <c r="G290" s="170" t="s">
        <v>2120</v>
      </c>
      <c r="H290" s="168" t="s">
        <v>2121</v>
      </c>
      <c r="I290" s="171">
        <v>52718926</v>
      </c>
      <c r="J290" s="168" t="s">
        <v>2122</v>
      </c>
      <c r="K290" s="168" t="s">
        <v>76</v>
      </c>
      <c r="L290" s="168">
        <v>21000000</v>
      </c>
      <c r="M290" s="168">
        <v>0</v>
      </c>
      <c r="N290" s="168">
        <v>0</v>
      </c>
      <c r="O290" s="168">
        <v>21000000</v>
      </c>
      <c r="P290" s="168">
        <v>2023000646</v>
      </c>
      <c r="Q290" s="165" t="s">
        <v>2123</v>
      </c>
      <c r="R290" s="173">
        <v>45071</v>
      </c>
      <c r="S290" s="168">
        <v>2023000811</v>
      </c>
      <c r="T290" s="173">
        <v>45076</v>
      </c>
      <c r="U290" s="174">
        <v>45085</v>
      </c>
      <c r="V290" s="173">
        <v>45091</v>
      </c>
      <c r="W290" s="168" t="s">
        <v>180</v>
      </c>
      <c r="X290" s="168" t="s">
        <v>181</v>
      </c>
      <c r="Y290" s="174">
        <v>45290</v>
      </c>
      <c r="Z290" s="167">
        <v>45091</v>
      </c>
      <c r="AA290" s="168">
        <v>45</v>
      </c>
      <c r="AB290" s="332">
        <v>45180</v>
      </c>
      <c r="AC290" s="332">
        <v>45188</v>
      </c>
      <c r="AD290" s="168"/>
      <c r="AE290" s="168"/>
      <c r="AF290" s="168">
        <v>10500000</v>
      </c>
      <c r="AG290" s="333">
        <v>45236</v>
      </c>
      <c r="AH290" s="216">
        <v>45280</v>
      </c>
      <c r="AI290" s="217">
        <v>31500000</v>
      </c>
      <c r="AJ290" s="312">
        <f>O290+AF290-AI290</f>
        <v>0</v>
      </c>
      <c r="AK290" s="218">
        <v>100</v>
      </c>
      <c r="AL290" s="218">
        <v>100</v>
      </c>
      <c r="AM290" s="184"/>
      <c r="AN290" s="411" t="s">
        <v>77</v>
      </c>
      <c r="AO290" s="168" t="s">
        <v>210</v>
      </c>
      <c r="AP290" s="34" t="s">
        <v>2124</v>
      </c>
    </row>
    <row r="291" spans="1:42" s="177" customFormat="1" x14ac:dyDescent="0.25">
      <c r="A291" s="168" t="s">
        <v>54</v>
      </c>
      <c r="B291" s="165" t="s">
        <v>2125</v>
      </c>
      <c r="C291" s="271">
        <v>283</v>
      </c>
      <c r="D291" s="334">
        <v>45083</v>
      </c>
      <c r="E291" s="267" t="s">
        <v>82</v>
      </c>
      <c r="F291" s="169" t="s">
        <v>2126</v>
      </c>
      <c r="G291" s="170" t="s">
        <v>1849</v>
      </c>
      <c r="H291" s="168" t="s">
        <v>2127</v>
      </c>
      <c r="I291" s="171">
        <v>1078778422</v>
      </c>
      <c r="J291" s="168" t="s">
        <v>2128</v>
      </c>
      <c r="K291" s="168" t="s">
        <v>76</v>
      </c>
      <c r="L291" s="168">
        <v>24985639</v>
      </c>
      <c r="M291" s="168">
        <v>0</v>
      </c>
      <c r="N291" s="168">
        <v>0</v>
      </c>
      <c r="O291" s="168">
        <v>24985639</v>
      </c>
      <c r="P291" s="168">
        <v>2023000654</v>
      </c>
      <c r="Q291" s="165" t="s">
        <v>2129</v>
      </c>
      <c r="R291" s="173">
        <v>45072</v>
      </c>
      <c r="S291" s="168">
        <v>2023000855</v>
      </c>
      <c r="T291" s="173">
        <v>45083</v>
      </c>
      <c r="U291" s="173" t="s">
        <v>87</v>
      </c>
      <c r="V291" s="173" t="s">
        <v>87</v>
      </c>
      <c r="W291" s="168" t="s">
        <v>148</v>
      </c>
      <c r="X291" s="168" t="s">
        <v>896</v>
      </c>
      <c r="Y291" s="174">
        <v>45114</v>
      </c>
      <c r="Z291" s="167">
        <v>45085</v>
      </c>
      <c r="AA291" s="168"/>
      <c r="AB291" s="168"/>
      <c r="AC291" s="168"/>
      <c r="AD291" s="168"/>
      <c r="AE291" s="168"/>
      <c r="AF291" s="238"/>
      <c r="AG291" s="226">
        <v>45290</v>
      </c>
      <c r="AH291" s="216">
        <v>45405</v>
      </c>
      <c r="AI291" s="217">
        <v>24152784</v>
      </c>
      <c r="AJ291" s="312">
        <f t="shared" ref="AJ291:AJ302" si="21">L291-AI291</f>
        <v>832855</v>
      </c>
      <c r="AK291" s="218">
        <v>96.6</v>
      </c>
      <c r="AL291" s="218">
        <v>96.6</v>
      </c>
      <c r="AM291" s="184"/>
      <c r="AN291" s="411" t="s">
        <v>77</v>
      </c>
      <c r="AO291" s="168" t="s">
        <v>210</v>
      </c>
      <c r="AP291" s="34" t="s">
        <v>2130</v>
      </c>
    </row>
    <row r="292" spans="1:42" s="177" customFormat="1" x14ac:dyDescent="0.25">
      <c r="A292" s="168" t="s">
        <v>54</v>
      </c>
      <c r="B292" s="165" t="s">
        <v>2131</v>
      </c>
      <c r="C292" s="271">
        <v>284</v>
      </c>
      <c r="D292" s="334">
        <v>45079</v>
      </c>
      <c r="E292" s="267" t="s">
        <v>82</v>
      </c>
      <c r="F292" s="169" t="s">
        <v>2132</v>
      </c>
      <c r="G292" s="170" t="s">
        <v>2112</v>
      </c>
      <c r="H292" s="168" t="s">
        <v>2133</v>
      </c>
      <c r="I292" s="171">
        <v>1077866184</v>
      </c>
      <c r="J292" s="168" t="s">
        <v>2134</v>
      </c>
      <c r="K292" s="168" t="s">
        <v>76</v>
      </c>
      <c r="L292" s="168">
        <v>7439040</v>
      </c>
      <c r="M292" s="168">
        <v>0</v>
      </c>
      <c r="N292" s="168">
        <v>0</v>
      </c>
      <c r="O292" s="168">
        <v>7439040</v>
      </c>
      <c r="P292" s="168">
        <v>2023000621</v>
      </c>
      <c r="Q292" s="165" t="s">
        <v>2115</v>
      </c>
      <c r="R292" s="173">
        <v>45062</v>
      </c>
      <c r="S292" s="168">
        <v>2023000883</v>
      </c>
      <c r="T292" s="173">
        <v>45084</v>
      </c>
      <c r="U292" s="173" t="s">
        <v>87</v>
      </c>
      <c r="V292" s="173" t="s">
        <v>87</v>
      </c>
      <c r="W292" s="168" t="s">
        <v>775</v>
      </c>
      <c r="X292" s="168" t="s">
        <v>832</v>
      </c>
      <c r="Y292" s="174">
        <v>45091</v>
      </c>
      <c r="Z292" s="167">
        <v>45084</v>
      </c>
      <c r="AA292" s="168"/>
      <c r="AB292" s="168"/>
      <c r="AC292" s="168"/>
      <c r="AD292" s="168"/>
      <c r="AE292" s="168"/>
      <c r="AF292" s="168"/>
      <c r="AG292" s="167">
        <v>45266</v>
      </c>
      <c r="AH292" s="174">
        <v>45271</v>
      </c>
      <c r="AI292" s="175">
        <v>7439040</v>
      </c>
      <c r="AJ292" s="310">
        <f t="shared" si="21"/>
        <v>0</v>
      </c>
      <c r="AK292" s="209">
        <v>100</v>
      </c>
      <c r="AL292" s="209">
        <v>100</v>
      </c>
      <c r="AM292" s="168"/>
      <c r="AN292" s="410" t="s">
        <v>77</v>
      </c>
      <c r="AO292" s="168" t="s">
        <v>68</v>
      </c>
      <c r="AP292" s="34" t="s">
        <v>2135</v>
      </c>
    </row>
    <row r="293" spans="1:42" s="177" customFormat="1" x14ac:dyDescent="0.25">
      <c r="A293" s="168" t="s">
        <v>54</v>
      </c>
      <c r="B293" s="165" t="s">
        <v>2136</v>
      </c>
      <c r="C293" s="271">
        <v>285</v>
      </c>
      <c r="D293" s="334">
        <v>45078</v>
      </c>
      <c r="E293" s="168" t="s">
        <v>57</v>
      </c>
      <c r="F293" s="169" t="s">
        <v>2137</v>
      </c>
      <c r="G293" s="170" t="s">
        <v>1849</v>
      </c>
      <c r="H293" s="168" t="s">
        <v>2138</v>
      </c>
      <c r="I293" s="171">
        <v>1004266031</v>
      </c>
      <c r="J293" s="168" t="s">
        <v>2139</v>
      </c>
      <c r="K293" s="168" t="s">
        <v>76</v>
      </c>
      <c r="L293" s="168">
        <v>29837871</v>
      </c>
      <c r="M293" s="168">
        <v>0</v>
      </c>
      <c r="N293" s="168">
        <v>0</v>
      </c>
      <c r="O293" s="168">
        <v>29837871</v>
      </c>
      <c r="P293" s="168">
        <v>2023000625</v>
      </c>
      <c r="Q293" s="165" t="s">
        <v>2140</v>
      </c>
      <c r="R293" s="173">
        <v>45063</v>
      </c>
      <c r="S293" s="168">
        <v>2023000834</v>
      </c>
      <c r="T293" s="173">
        <v>45079</v>
      </c>
      <c r="U293" s="173" t="s">
        <v>87</v>
      </c>
      <c r="V293" s="173" t="s">
        <v>87</v>
      </c>
      <c r="W293" s="168" t="s">
        <v>148</v>
      </c>
      <c r="X293" s="168" t="s">
        <v>606</v>
      </c>
      <c r="Y293" s="174">
        <v>45083</v>
      </c>
      <c r="Z293" s="167">
        <v>45084</v>
      </c>
      <c r="AA293" s="168"/>
      <c r="AB293" s="168"/>
      <c r="AC293" s="168"/>
      <c r="AD293" s="168"/>
      <c r="AE293" s="168"/>
      <c r="AF293" s="168"/>
      <c r="AG293" s="335" t="s">
        <v>266</v>
      </c>
      <c r="AH293" s="201">
        <v>45314</v>
      </c>
      <c r="AI293" s="202">
        <v>28985360</v>
      </c>
      <c r="AJ293" s="320">
        <f t="shared" si="21"/>
        <v>852511</v>
      </c>
      <c r="AK293" s="210">
        <v>97</v>
      </c>
      <c r="AL293" s="210">
        <v>97</v>
      </c>
      <c r="AM293" s="199"/>
      <c r="AN293" s="410" t="s">
        <v>77</v>
      </c>
      <c r="AO293" s="168" t="s">
        <v>68</v>
      </c>
      <c r="AP293" s="34" t="s">
        <v>2141</v>
      </c>
    </row>
    <row r="294" spans="1:42" s="177" customFormat="1" x14ac:dyDescent="0.25">
      <c r="A294" s="168" t="s">
        <v>54</v>
      </c>
      <c r="B294" s="165" t="s">
        <v>2142</v>
      </c>
      <c r="C294" s="271">
        <v>286</v>
      </c>
      <c r="D294" s="334">
        <v>45078</v>
      </c>
      <c r="E294" s="267" t="s">
        <v>82</v>
      </c>
      <c r="F294" s="169" t="s">
        <v>2143</v>
      </c>
      <c r="G294" s="170" t="s">
        <v>1849</v>
      </c>
      <c r="H294" s="168" t="s">
        <v>2144</v>
      </c>
      <c r="I294" s="171">
        <v>1077875965</v>
      </c>
      <c r="J294" s="168" t="s">
        <v>2145</v>
      </c>
      <c r="K294" s="168" t="s">
        <v>76</v>
      </c>
      <c r="L294" s="168">
        <v>17500000</v>
      </c>
      <c r="M294" s="168">
        <v>0</v>
      </c>
      <c r="N294" s="168">
        <v>0</v>
      </c>
      <c r="O294" s="168">
        <v>17500000</v>
      </c>
      <c r="P294" s="168">
        <v>2023000603</v>
      </c>
      <c r="Q294" s="165" t="s">
        <v>2146</v>
      </c>
      <c r="R294" s="173">
        <v>45057</v>
      </c>
      <c r="S294" s="168">
        <v>2023000835</v>
      </c>
      <c r="T294" s="173">
        <v>45079</v>
      </c>
      <c r="U294" s="173" t="s">
        <v>87</v>
      </c>
      <c r="V294" s="173" t="s">
        <v>87</v>
      </c>
      <c r="W294" s="168" t="s">
        <v>282</v>
      </c>
      <c r="X294" s="168" t="s">
        <v>652</v>
      </c>
      <c r="Y294" s="174">
        <v>45082</v>
      </c>
      <c r="Z294" s="167">
        <v>45082</v>
      </c>
      <c r="AA294" s="168"/>
      <c r="AB294" s="168"/>
      <c r="AC294" s="168"/>
      <c r="AD294" s="168"/>
      <c r="AE294" s="168"/>
      <c r="AF294" s="168"/>
      <c r="AG294" s="167">
        <v>45290</v>
      </c>
      <c r="AH294" s="336">
        <v>45306</v>
      </c>
      <c r="AI294" s="202">
        <v>17166667</v>
      </c>
      <c r="AJ294" s="320">
        <f t="shared" si="21"/>
        <v>333333</v>
      </c>
      <c r="AK294" s="210">
        <v>98.1</v>
      </c>
      <c r="AL294" s="210">
        <v>98.1</v>
      </c>
      <c r="AM294" s="199"/>
      <c r="AN294" s="414" t="s">
        <v>77</v>
      </c>
      <c r="AO294" s="168" t="s">
        <v>68</v>
      </c>
      <c r="AP294" s="34" t="s">
        <v>2147</v>
      </c>
    </row>
    <row r="295" spans="1:42" s="177" customFormat="1" x14ac:dyDescent="0.25">
      <c r="A295" s="168" t="s">
        <v>54</v>
      </c>
      <c r="B295" s="165" t="s">
        <v>2148</v>
      </c>
      <c r="C295" s="271">
        <v>287</v>
      </c>
      <c r="D295" s="334">
        <v>45082</v>
      </c>
      <c r="E295" s="168" t="s">
        <v>57</v>
      </c>
      <c r="F295" s="169" t="s">
        <v>1974</v>
      </c>
      <c r="G295" s="170" t="s">
        <v>2149</v>
      </c>
      <c r="H295" s="168" t="s">
        <v>2150</v>
      </c>
      <c r="I295" s="171">
        <v>26421792</v>
      </c>
      <c r="J295" s="168" t="s">
        <v>2151</v>
      </c>
      <c r="K295" s="168" t="s">
        <v>76</v>
      </c>
      <c r="L295" s="168">
        <v>25124294</v>
      </c>
      <c r="M295" s="168">
        <v>0</v>
      </c>
      <c r="N295" s="168">
        <v>0</v>
      </c>
      <c r="O295" s="168">
        <v>25124294</v>
      </c>
      <c r="P295" s="168">
        <v>2023000616</v>
      </c>
      <c r="Q295" s="165" t="s">
        <v>2095</v>
      </c>
      <c r="R295" s="173">
        <v>45061</v>
      </c>
      <c r="S295" s="168">
        <v>2023000838</v>
      </c>
      <c r="T295" s="173">
        <v>45082</v>
      </c>
      <c r="U295" s="173" t="s">
        <v>87</v>
      </c>
      <c r="V295" s="173" t="s">
        <v>87</v>
      </c>
      <c r="W295" s="168" t="s">
        <v>282</v>
      </c>
      <c r="X295" s="168" t="s">
        <v>652</v>
      </c>
      <c r="Y295" s="174">
        <v>45083</v>
      </c>
      <c r="Z295" s="167">
        <v>45083</v>
      </c>
      <c r="AA295" s="168"/>
      <c r="AB295" s="168"/>
      <c r="AC295" s="168"/>
      <c r="AD295" s="168"/>
      <c r="AE295" s="168"/>
      <c r="AF295" s="168"/>
      <c r="AG295" s="226">
        <v>45280</v>
      </c>
      <c r="AH295" s="337">
        <v>45308</v>
      </c>
      <c r="AI295" s="217">
        <v>25124294</v>
      </c>
      <c r="AJ295" s="312">
        <f t="shared" si="21"/>
        <v>0</v>
      </c>
      <c r="AK295" s="218">
        <v>100</v>
      </c>
      <c r="AL295" s="218">
        <v>100</v>
      </c>
      <c r="AM295" s="184"/>
      <c r="AN295" s="411" t="s">
        <v>77</v>
      </c>
      <c r="AO295" s="168" t="s">
        <v>68</v>
      </c>
      <c r="AP295" s="34" t="s">
        <v>2152</v>
      </c>
    </row>
    <row r="296" spans="1:42" s="177" customFormat="1" x14ac:dyDescent="0.25">
      <c r="A296" s="168" t="s">
        <v>54</v>
      </c>
      <c r="B296" s="165" t="s">
        <v>2153</v>
      </c>
      <c r="C296" s="271">
        <v>288</v>
      </c>
      <c r="D296" s="334">
        <v>45082</v>
      </c>
      <c r="E296" s="168" t="s">
        <v>57</v>
      </c>
      <c r="F296" s="169" t="s">
        <v>1974</v>
      </c>
      <c r="G296" s="170" t="s">
        <v>1975</v>
      </c>
      <c r="H296" s="168" t="s">
        <v>2154</v>
      </c>
      <c r="I296" s="171">
        <v>1075271830</v>
      </c>
      <c r="J296" s="168" t="s">
        <v>2155</v>
      </c>
      <c r="K296" s="168" t="s">
        <v>76</v>
      </c>
      <c r="L296" s="168">
        <v>28989570</v>
      </c>
      <c r="M296" s="168">
        <v>0</v>
      </c>
      <c r="N296" s="168">
        <v>0</v>
      </c>
      <c r="O296" s="168">
        <v>28989570</v>
      </c>
      <c r="P296" s="168">
        <v>2023000563</v>
      </c>
      <c r="Q296" s="165" t="s">
        <v>2156</v>
      </c>
      <c r="R296" s="173">
        <v>45044</v>
      </c>
      <c r="S296" s="168">
        <v>2023000837</v>
      </c>
      <c r="T296" s="173">
        <v>45082</v>
      </c>
      <c r="U296" s="173" t="s">
        <v>87</v>
      </c>
      <c r="V296" s="173" t="s">
        <v>87</v>
      </c>
      <c r="W296" s="168" t="s">
        <v>282</v>
      </c>
      <c r="X296" s="168" t="s">
        <v>532</v>
      </c>
      <c r="Y296" s="174">
        <v>45083</v>
      </c>
      <c r="Z296" s="167">
        <v>45091</v>
      </c>
      <c r="AA296" s="168"/>
      <c r="AB296" s="168"/>
      <c r="AC296" s="168"/>
      <c r="AD296" s="168"/>
      <c r="AE296" s="168"/>
      <c r="AF296" s="238"/>
      <c r="AG296" s="167">
        <v>45290</v>
      </c>
      <c r="AH296" s="173">
        <v>45342</v>
      </c>
      <c r="AI296" s="175">
        <v>25381979</v>
      </c>
      <c r="AJ296" s="310">
        <f t="shared" si="21"/>
        <v>3607591</v>
      </c>
      <c r="AK296" s="209">
        <v>100</v>
      </c>
      <c r="AL296" s="209">
        <v>87.55</v>
      </c>
      <c r="AM296" s="168"/>
      <c r="AN296" s="410" t="s">
        <v>77</v>
      </c>
      <c r="AO296" s="168" t="s">
        <v>78</v>
      </c>
      <c r="AP296" s="34" t="s">
        <v>2157</v>
      </c>
    </row>
    <row r="297" spans="1:42" s="177" customFormat="1" x14ac:dyDescent="0.25">
      <c r="A297" s="168" t="s">
        <v>1627</v>
      </c>
      <c r="B297" s="165" t="s">
        <v>2158</v>
      </c>
      <c r="C297" s="271">
        <v>289</v>
      </c>
      <c r="D297" s="334">
        <v>45086</v>
      </c>
      <c r="E297" s="168" t="s">
        <v>2159</v>
      </c>
      <c r="F297" s="169" t="s">
        <v>2160</v>
      </c>
      <c r="G297" s="170" t="s">
        <v>771</v>
      </c>
      <c r="H297" s="168" t="s">
        <v>2161</v>
      </c>
      <c r="I297" s="171" t="s">
        <v>2162</v>
      </c>
      <c r="J297" s="168" t="s">
        <v>2163</v>
      </c>
      <c r="K297" s="168" t="s">
        <v>76</v>
      </c>
      <c r="L297" s="168">
        <v>151650744</v>
      </c>
      <c r="M297" s="168">
        <v>0</v>
      </c>
      <c r="N297" s="168">
        <v>0</v>
      </c>
      <c r="O297" s="168">
        <v>151650744</v>
      </c>
      <c r="P297" s="168" t="s">
        <v>2164</v>
      </c>
      <c r="Q297" s="165" t="s">
        <v>2165</v>
      </c>
      <c r="R297" s="173" t="s">
        <v>2166</v>
      </c>
      <c r="S297" s="168" t="s">
        <v>2167</v>
      </c>
      <c r="T297" s="173">
        <v>45084</v>
      </c>
      <c r="U297" s="174">
        <v>45082</v>
      </c>
      <c r="V297" s="173">
        <v>45091</v>
      </c>
      <c r="W297" s="168" t="s">
        <v>148</v>
      </c>
      <c r="X297" s="168" t="s">
        <v>896</v>
      </c>
      <c r="Y297" s="174">
        <v>45086</v>
      </c>
      <c r="Z297" s="167">
        <v>45097</v>
      </c>
      <c r="AA297" s="168"/>
      <c r="AB297" s="168"/>
      <c r="AC297" s="168"/>
      <c r="AD297" s="168"/>
      <c r="AE297" s="184"/>
      <c r="AF297" s="239"/>
      <c r="AG297" s="200">
        <v>45279</v>
      </c>
      <c r="AH297" s="201">
        <v>45337</v>
      </c>
      <c r="AI297" s="202">
        <v>151650744</v>
      </c>
      <c r="AJ297" s="320">
        <f t="shared" si="21"/>
        <v>0</v>
      </c>
      <c r="AK297" s="210">
        <v>100</v>
      </c>
      <c r="AL297" s="210">
        <v>100</v>
      </c>
      <c r="AM297" s="199"/>
      <c r="AN297" s="414" t="s">
        <v>77</v>
      </c>
      <c r="AO297" s="168" t="s">
        <v>210</v>
      </c>
      <c r="AP297" s="34" t="s">
        <v>2168</v>
      </c>
    </row>
    <row r="298" spans="1:42" s="177" customFormat="1" x14ac:dyDescent="0.25">
      <c r="A298" s="168" t="s">
        <v>54</v>
      </c>
      <c r="B298" s="165" t="s">
        <v>2169</v>
      </c>
      <c r="C298" s="271">
        <v>290</v>
      </c>
      <c r="D298" s="334">
        <v>45082</v>
      </c>
      <c r="E298" s="168" t="s">
        <v>57</v>
      </c>
      <c r="F298" s="165" t="s">
        <v>2170</v>
      </c>
      <c r="G298" s="170" t="s">
        <v>1156</v>
      </c>
      <c r="H298" s="168" t="s">
        <v>2171</v>
      </c>
      <c r="I298" s="171">
        <v>1075236477</v>
      </c>
      <c r="J298" s="168" t="s">
        <v>2172</v>
      </c>
      <c r="K298" s="168" t="s">
        <v>76</v>
      </c>
      <c r="L298" s="168">
        <v>27056932</v>
      </c>
      <c r="M298" s="168">
        <v>0</v>
      </c>
      <c r="N298" s="168">
        <v>0</v>
      </c>
      <c r="O298" s="168">
        <v>27056932</v>
      </c>
      <c r="P298" s="168">
        <v>2023000595</v>
      </c>
      <c r="Q298" s="165" t="s">
        <v>1818</v>
      </c>
      <c r="R298" s="173">
        <v>45055</v>
      </c>
      <c r="S298" s="168">
        <v>2023000836</v>
      </c>
      <c r="T298" s="173">
        <v>45082</v>
      </c>
      <c r="U298" s="173" t="s">
        <v>87</v>
      </c>
      <c r="V298" s="173" t="s">
        <v>87</v>
      </c>
      <c r="W298" s="168" t="s">
        <v>159</v>
      </c>
      <c r="X298" s="168" t="s">
        <v>300</v>
      </c>
      <c r="Y298" s="174">
        <v>45083</v>
      </c>
      <c r="Z298" s="167">
        <v>45083</v>
      </c>
      <c r="AA298" s="168"/>
      <c r="AB298" s="168"/>
      <c r="AC298" s="168"/>
      <c r="AD298" s="238"/>
      <c r="AE298" s="168"/>
      <c r="AF298" s="168"/>
      <c r="AG298" s="200">
        <v>45290</v>
      </c>
      <c r="AH298" s="201">
        <v>45314</v>
      </c>
      <c r="AI298" s="202">
        <v>26412719</v>
      </c>
      <c r="AJ298" s="320">
        <f t="shared" si="21"/>
        <v>644213</v>
      </c>
      <c r="AK298" s="210">
        <v>97.6</v>
      </c>
      <c r="AL298" s="210">
        <v>97.6</v>
      </c>
      <c r="AM298" s="199"/>
      <c r="AN298" s="410" t="s">
        <v>77</v>
      </c>
      <c r="AO298" s="168" t="s">
        <v>210</v>
      </c>
      <c r="AP298" s="34" t="s">
        <v>2173</v>
      </c>
    </row>
    <row r="299" spans="1:42" s="177" customFormat="1" x14ac:dyDescent="0.25">
      <c r="A299" s="168" t="s">
        <v>1627</v>
      </c>
      <c r="B299" s="165" t="s">
        <v>2174</v>
      </c>
      <c r="C299" s="271">
        <v>291</v>
      </c>
      <c r="D299" s="334">
        <v>45084</v>
      </c>
      <c r="E299" s="168" t="s">
        <v>2159</v>
      </c>
      <c r="F299" s="169" t="s">
        <v>2175</v>
      </c>
      <c r="G299" s="170" t="s">
        <v>679</v>
      </c>
      <c r="H299" s="168" t="s">
        <v>2176</v>
      </c>
      <c r="I299" s="171" t="s">
        <v>2177</v>
      </c>
      <c r="J299" s="168" t="s">
        <v>2178</v>
      </c>
      <c r="K299" s="168" t="s">
        <v>62</v>
      </c>
      <c r="L299" s="168">
        <v>118152408</v>
      </c>
      <c r="M299" s="168">
        <v>0</v>
      </c>
      <c r="N299" s="168">
        <v>0</v>
      </c>
      <c r="O299" s="168">
        <v>118152408</v>
      </c>
      <c r="P299" s="168" t="s">
        <v>2179</v>
      </c>
      <c r="Q299" s="165" t="s">
        <v>2180</v>
      </c>
      <c r="R299" s="173" t="s">
        <v>2181</v>
      </c>
      <c r="S299" s="168" t="s">
        <v>2182</v>
      </c>
      <c r="T299" s="173">
        <v>45084</v>
      </c>
      <c r="U299" s="174">
        <v>45085</v>
      </c>
      <c r="V299" s="173">
        <v>45093</v>
      </c>
      <c r="W299" s="168" t="s">
        <v>148</v>
      </c>
      <c r="X299" s="168" t="s">
        <v>1081</v>
      </c>
      <c r="Y299" s="174">
        <v>45097</v>
      </c>
      <c r="Z299" s="167">
        <v>45100</v>
      </c>
      <c r="AA299" s="168"/>
      <c r="AB299" s="168"/>
      <c r="AC299" s="168"/>
      <c r="AD299" s="168"/>
      <c r="AE299" s="199"/>
      <c r="AF299" s="199"/>
      <c r="AG299" s="338">
        <v>45465</v>
      </c>
      <c r="AH299" s="206"/>
      <c r="AI299" s="207">
        <v>88614306</v>
      </c>
      <c r="AJ299" s="319">
        <f t="shared" si="21"/>
        <v>29538102</v>
      </c>
      <c r="AK299" s="212">
        <v>75</v>
      </c>
      <c r="AL299" s="212">
        <v>75</v>
      </c>
      <c r="AM299" s="208"/>
      <c r="AN299" s="413" t="s">
        <v>210</v>
      </c>
      <c r="AO299" s="168" t="s">
        <v>210</v>
      </c>
      <c r="AP299" s="34" t="s">
        <v>2183</v>
      </c>
    </row>
    <row r="300" spans="1:42" s="177" customFormat="1" x14ac:dyDescent="0.25">
      <c r="A300" s="209" t="s">
        <v>54</v>
      </c>
      <c r="B300" s="165" t="s">
        <v>2184</v>
      </c>
      <c r="C300" s="271">
        <v>292</v>
      </c>
      <c r="D300" s="334">
        <v>45084</v>
      </c>
      <c r="E300" s="267" t="s">
        <v>82</v>
      </c>
      <c r="F300" s="169" t="s">
        <v>2185</v>
      </c>
      <c r="G300" s="170" t="s">
        <v>2186</v>
      </c>
      <c r="H300" s="168" t="s">
        <v>2187</v>
      </c>
      <c r="I300" s="171">
        <v>12197959</v>
      </c>
      <c r="J300" s="209" t="s">
        <v>2188</v>
      </c>
      <c r="K300" s="209" t="s">
        <v>76</v>
      </c>
      <c r="L300" s="209">
        <v>17500000</v>
      </c>
      <c r="M300" s="209">
        <v>0</v>
      </c>
      <c r="N300" s="209">
        <v>0</v>
      </c>
      <c r="O300" s="209">
        <v>17500000</v>
      </c>
      <c r="P300" s="209">
        <v>2023000614</v>
      </c>
      <c r="Q300" s="339" t="s">
        <v>2189</v>
      </c>
      <c r="R300" s="173">
        <v>45061</v>
      </c>
      <c r="S300" s="209">
        <v>2023000879</v>
      </c>
      <c r="T300" s="173">
        <v>45084</v>
      </c>
      <c r="U300" s="173" t="s">
        <v>87</v>
      </c>
      <c r="V300" s="173" t="s">
        <v>87</v>
      </c>
      <c r="W300" s="168" t="s">
        <v>775</v>
      </c>
      <c r="X300" s="168" t="s">
        <v>832</v>
      </c>
      <c r="Y300" s="174">
        <v>45084</v>
      </c>
      <c r="Z300" s="167">
        <v>45086</v>
      </c>
      <c r="AA300" s="209"/>
      <c r="AB300" s="209"/>
      <c r="AC300" s="209"/>
      <c r="AD300" s="209"/>
      <c r="AE300" s="209"/>
      <c r="AF300" s="209"/>
      <c r="AG300" s="167">
        <v>45290</v>
      </c>
      <c r="AH300" s="174">
        <v>45290</v>
      </c>
      <c r="AI300" s="175">
        <v>16833333</v>
      </c>
      <c r="AJ300" s="310">
        <f t="shared" si="21"/>
        <v>666667</v>
      </c>
      <c r="AK300" s="209">
        <v>96.19</v>
      </c>
      <c r="AL300" s="209">
        <v>96.19</v>
      </c>
      <c r="AM300" s="168"/>
      <c r="AN300" s="410" t="s">
        <v>77</v>
      </c>
      <c r="AO300" s="168" t="s">
        <v>68</v>
      </c>
      <c r="AP300" s="34" t="s">
        <v>2190</v>
      </c>
    </row>
    <row r="301" spans="1:42" s="177" customFormat="1" x14ac:dyDescent="0.25">
      <c r="A301" s="209" t="s">
        <v>54</v>
      </c>
      <c r="B301" s="165" t="s">
        <v>2191</v>
      </c>
      <c r="C301" s="271">
        <v>293</v>
      </c>
      <c r="D301" s="334">
        <v>45091</v>
      </c>
      <c r="E301" s="168" t="s">
        <v>57</v>
      </c>
      <c r="F301" s="169" t="s">
        <v>2192</v>
      </c>
      <c r="G301" s="170" t="s">
        <v>2186</v>
      </c>
      <c r="H301" s="168" t="s">
        <v>2193</v>
      </c>
      <c r="I301" s="171">
        <v>26433238</v>
      </c>
      <c r="J301" s="209" t="s">
        <v>2194</v>
      </c>
      <c r="K301" s="209" t="s">
        <v>76</v>
      </c>
      <c r="L301" s="209">
        <v>31976378</v>
      </c>
      <c r="M301" s="209">
        <v>0</v>
      </c>
      <c r="N301" s="209">
        <v>0</v>
      </c>
      <c r="O301" s="209">
        <v>31976378</v>
      </c>
      <c r="P301" s="209">
        <v>2023000672</v>
      </c>
      <c r="Q301" s="339" t="s">
        <v>2195</v>
      </c>
      <c r="R301" s="173">
        <v>45077</v>
      </c>
      <c r="S301" s="209">
        <v>2023000913</v>
      </c>
      <c r="T301" s="173">
        <v>45092</v>
      </c>
      <c r="U301" s="173" t="s">
        <v>87</v>
      </c>
      <c r="V301" s="173" t="s">
        <v>87</v>
      </c>
      <c r="W301" s="168" t="s">
        <v>282</v>
      </c>
      <c r="X301" s="168" t="s">
        <v>455</v>
      </c>
      <c r="Y301" s="174">
        <v>45093</v>
      </c>
      <c r="Z301" s="167">
        <v>45097</v>
      </c>
      <c r="AA301" s="209"/>
      <c r="AB301" s="209"/>
      <c r="AC301" s="209"/>
      <c r="AD301" s="209"/>
      <c r="AE301" s="209"/>
      <c r="AF301" s="209"/>
      <c r="AG301" s="200">
        <v>45126</v>
      </c>
      <c r="AH301" s="201">
        <v>45187</v>
      </c>
      <c r="AI301" s="269">
        <v>4568054</v>
      </c>
      <c r="AJ301" s="320">
        <f t="shared" si="21"/>
        <v>27408324</v>
      </c>
      <c r="AK301" s="210">
        <v>14.28</v>
      </c>
      <c r="AL301" s="210">
        <v>14.28</v>
      </c>
      <c r="AM301" s="199"/>
      <c r="AN301" s="414" t="s">
        <v>77</v>
      </c>
      <c r="AO301" s="168" t="s">
        <v>78</v>
      </c>
      <c r="AP301" s="34" t="s">
        <v>2196</v>
      </c>
    </row>
    <row r="302" spans="1:42" s="177" customFormat="1" x14ac:dyDescent="0.25">
      <c r="A302" s="209" t="s">
        <v>54</v>
      </c>
      <c r="B302" s="339" t="s">
        <v>2197</v>
      </c>
      <c r="C302" s="271">
        <v>294</v>
      </c>
      <c r="D302" s="334">
        <v>45086</v>
      </c>
      <c r="E302" s="168" t="s">
        <v>57</v>
      </c>
      <c r="F302" s="169" t="s">
        <v>2198</v>
      </c>
      <c r="G302" s="170" t="s">
        <v>1156</v>
      </c>
      <c r="H302" s="209" t="s">
        <v>2199</v>
      </c>
      <c r="I302" s="171">
        <v>1081160136</v>
      </c>
      <c r="J302" s="209" t="s">
        <v>2200</v>
      </c>
      <c r="K302" s="209" t="s">
        <v>76</v>
      </c>
      <c r="L302" s="209">
        <v>23800000</v>
      </c>
      <c r="M302" s="209">
        <v>0</v>
      </c>
      <c r="N302" s="209">
        <v>0</v>
      </c>
      <c r="O302" s="209">
        <v>23800000</v>
      </c>
      <c r="P302" s="209">
        <v>2023000671</v>
      </c>
      <c r="Q302" s="339" t="s">
        <v>2201</v>
      </c>
      <c r="R302" s="173">
        <v>45077</v>
      </c>
      <c r="S302" s="209">
        <v>2023000896</v>
      </c>
      <c r="T302" s="173">
        <v>45090</v>
      </c>
      <c r="U302" s="173" t="s">
        <v>87</v>
      </c>
      <c r="V302" s="173" t="s">
        <v>87</v>
      </c>
      <c r="W302" s="209" t="s">
        <v>159</v>
      </c>
      <c r="X302" s="168" t="s">
        <v>2202</v>
      </c>
      <c r="Y302" s="174">
        <v>45091</v>
      </c>
      <c r="Z302" s="167">
        <v>45092</v>
      </c>
      <c r="AA302" s="209"/>
      <c r="AB302" s="209"/>
      <c r="AC302" s="209"/>
      <c r="AD302" s="209"/>
      <c r="AE302" s="209"/>
      <c r="AF302" s="209"/>
      <c r="AG302" s="167" t="s">
        <v>2203</v>
      </c>
      <c r="AH302" s="216">
        <v>45332</v>
      </c>
      <c r="AI302" s="217">
        <v>23800000</v>
      </c>
      <c r="AJ302" s="319">
        <f t="shared" si="21"/>
        <v>0</v>
      </c>
      <c r="AK302" s="212">
        <v>100</v>
      </c>
      <c r="AL302" s="212">
        <v>100</v>
      </c>
      <c r="AM302" s="208"/>
      <c r="AN302" s="413" t="s">
        <v>77</v>
      </c>
      <c r="AO302" s="168" t="s">
        <v>210</v>
      </c>
      <c r="AP302" s="34" t="s">
        <v>2204</v>
      </c>
    </row>
    <row r="303" spans="1:42" s="177" customFormat="1" x14ac:dyDescent="0.25">
      <c r="A303" s="209" t="s">
        <v>54</v>
      </c>
      <c r="B303" s="165" t="s">
        <v>2205</v>
      </c>
      <c r="C303" s="271">
        <v>295</v>
      </c>
      <c r="D303" s="334">
        <v>45092</v>
      </c>
      <c r="E303" s="267" t="s">
        <v>1249</v>
      </c>
      <c r="F303" s="169" t="s">
        <v>2206</v>
      </c>
      <c r="G303" s="170" t="s">
        <v>2207</v>
      </c>
      <c r="H303" s="267" t="s">
        <v>2208</v>
      </c>
      <c r="I303" s="171" t="s">
        <v>2209</v>
      </c>
      <c r="J303" s="267" t="s">
        <v>2210</v>
      </c>
      <c r="K303" s="267" t="s">
        <v>62</v>
      </c>
      <c r="L303" s="209">
        <v>58856000</v>
      </c>
      <c r="M303" s="209">
        <v>20000000</v>
      </c>
      <c r="N303" s="209">
        <v>30000000</v>
      </c>
      <c r="O303" s="209">
        <f>L303+M303+N303</f>
        <v>108856000</v>
      </c>
      <c r="P303" s="209">
        <v>2023000695</v>
      </c>
      <c r="Q303" s="301" t="s">
        <v>2211</v>
      </c>
      <c r="R303" s="173">
        <v>45082</v>
      </c>
      <c r="S303" s="209">
        <v>2023000916</v>
      </c>
      <c r="T303" s="173">
        <v>45092</v>
      </c>
      <c r="U303" s="173" t="s">
        <v>87</v>
      </c>
      <c r="V303" s="173" t="s">
        <v>87</v>
      </c>
      <c r="W303" s="209" t="s">
        <v>159</v>
      </c>
      <c r="X303" s="168" t="s">
        <v>606</v>
      </c>
      <c r="Y303" s="174">
        <v>45097</v>
      </c>
      <c r="Z303" s="167">
        <v>45098</v>
      </c>
      <c r="AA303" s="209">
        <v>100</v>
      </c>
      <c r="AB303" s="209"/>
      <c r="AC303" s="209"/>
      <c r="AD303" s="209"/>
      <c r="AE303" s="218"/>
      <c r="AF303" s="218"/>
      <c r="AG303" s="333">
        <v>45266</v>
      </c>
      <c r="AH303" s="216">
        <v>45266</v>
      </c>
      <c r="AI303" s="217">
        <v>108824720</v>
      </c>
      <c r="AJ303" s="312">
        <v>12579</v>
      </c>
      <c r="AK303" s="218">
        <v>100</v>
      </c>
      <c r="AL303" s="218">
        <v>99.99</v>
      </c>
      <c r="AM303" s="184"/>
      <c r="AN303" s="410" t="s">
        <v>77</v>
      </c>
      <c r="AO303" s="168" t="s">
        <v>68</v>
      </c>
      <c r="AP303" s="34" t="s">
        <v>2212</v>
      </c>
    </row>
    <row r="304" spans="1:42" s="177" customFormat="1" x14ac:dyDescent="0.25">
      <c r="A304" s="267" t="s">
        <v>1690</v>
      </c>
      <c r="B304" s="339" t="s">
        <v>2213</v>
      </c>
      <c r="C304" s="340">
        <v>111046</v>
      </c>
      <c r="D304" s="334">
        <v>45085</v>
      </c>
      <c r="E304" s="168" t="s">
        <v>1548</v>
      </c>
      <c r="F304" s="303" t="s">
        <v>2214</v>
      </c>
      <c r="G304" s="170" t="s">
        <v>973</v>
      </c>
      <c r="H304" s="267" t="s">
        <v>2215</v>
      </c>
      <c r="I304" s="171" t="s">
        <v>2216</v>
      </c>
      <c r="J304" s="267" t="s">
        <v>2217</v>
      </c>
      <c r="K304" s="267" t="s">
        <v>62</v>
      </c>
      <c r="L304" s="209">
        <v>360207094</v>
      </c>
      <c r="M304" s="209">
        <v>0</v>
      </c>
      <c r="N304" s="209">
        <v>0</v>
      </c>
      <c r="O304" s="209">
        <v>360207095</v>
      </c>
      <c r="P304" s="209">
        <v>2023000473</v>
      </c>
      <c r="Q304" s="339" t="s">
        <v>2218</v>
      </c>
      <c r="R304" s="173">
        <v>45028</v>
      </c>
      <c r="S304" s="209">
        <v>2023000908</v>
      </c>
      <c r="T304" s="173">
        <v>45091</v>
      </c>
      <c r="U304" s="174">
        <v>45086</v>
      </c>
      <c r="V304" s="173">
        <v>45090</v>
      </c>
      <c r="W304" s="209" t="s">
        <v>137</v>
      </c>
      <c r="X304" s="168" t="s">
        <v>1713</v>
      </c>
      <c r="Y304" s="174">
        <v>45085</v>
      </c>
      <c r="Z304" s="167">
        <v>45092</v>
      </c>
      <c r="AA304" s="209">
        <v>16</v>
      </c>
      <c r="AB304" s="209"/>
      <c r="AC304" s="209"/>
      <c r="AD304" s="218"/>
      <c r="AE304" s="218"/>
      <c r="AF304" s="341">
        <f>13267698+18952421</f>
        <v>32220119</v>
      </c>
      <c r="AG304" s="226">
        <v>45412</v>
      </c>
      <c r="AH304" s="216"/>
      <c r="AI304" s="217">
        <v>373474792</v>
      </c>
      <c r="AJ304" s="312">
        <f>L304+AF304-AI304</f>
        <v>18952421</v>
      </c>
      <c r="AK304" s="218">
        <v>80</v>
      </c>
      <c r="AL304" s="218">
        <v>76</v>
      </c>
      <c r="AM304" s="184"/>
      <c r="AN304" s="411" t="s">
        <v>67</v>
      </c>
      <c r="AO304" s="168"/>
      <c r="AP304" s="34" t="s">
        <v>2219</v>
      </c>
    </row>
    <row r="305" spans="1:42" s="177" customFormat="1" x14ac:dyDescent="0.25">
      <c r="A305" s="209" t="s">
        <v>54</v>
      </c>
      <c r="B305" s="339" t="s">
        <v>2220</v>
      </c>
      <c r="C305" s="271">
        <v>296</v>
      </c>
      <c r="D305" s="334">
        <v>45086</v>
      </c>
      <c r="E305" s="168" t="s">
        <v>57</v>
      </c>
      <c r="F305" s="169" t="s">
        <v>2221</v>
      </c>
      <c r="G305" s="170" t="s">
        <v>2092</v>
      </c>
      <c r="H305" s="209" t="s">
        <v>2222</v>
      </c>
      <c r="I305" s="171">
        <v>7709386</v>
      </c>
      <c r="J305" s="209" t="s">
        <v>2223</v>
      </c>
      <c r="K305" s="209" t="s">
        <v>76</v>
      </c>
      <c r="L305" s="209">
        <v>25124294</v>
      </c>
      <c r="M305" s="209">
        <v>0</v>
      </c>
      <c r="N305" s="209">
        <v>0</v>
      </c>
      <c r="O305" s="209">
        <v>25124294</v>
      </c>
      <c r="P305" s="209">
        <v>2023000639</v>
      </c>
      <c r="Q305" s="339" t="s">
        <v>2095</v>
      </c>
      <c r="R305" s="173">
        <v>45065</v>
      </c>
      <c r="S305" s="209">
        <v>2023000894</v>
      </c>
      <c r="T305" s="173">
        <v>45090</v>
      </c>
      <c r="U305" s="173" t="s">
        <v>87</v>
      </c>
      <c r="V305" s="173" t="s">
        <v>87</v>
      </c>
      <c r="W305" s="168" t="s">
        <v>757</v>
      </c>
      <c r="X305" s="168" t="s">
        <v>758</v>
      </c>
      <c r="Y305" s="174">
        <v>45091</v>
      </c>
      <c r="Z305" s="167">
        <v>45091</v>
      </c>
      <c r="AA305" s="209"/>
      <c r="AB305" s="209"/>
      <c r="AC305" s="342"/>
      <c r="AD305" s="209"/>
      <c r="AE305" s="209"/>
      <c r="AF305" s="209"/>
      <c r="AG305" s="167" t="s">
        <v>968</v>
      </c>
      <c r="AH305" s="173">
        <v>45363</v>
      </c>
      <c r="AI305" s="175">
        <v>25124294</v>
      </c>
      <c r="AJ305" s="310">
        <f t="shared" ref="AJ305:AJ310" si="22">L305-AI305</f>
        <v>0</v>
      </c>
      <c r="AK305" s="209">
        <v>100</v>
      </c>
      <c r="AL305" s="209">
        <v>100</v>
      </c>
      <c r="AM305" s="168"/>
      <c r="AN305" s="410" t="s">
        <v>77</v>
      </c>
      <c r="AO305" s="168" t="s">
        <v>68</v>
      </c>
      <c r="AP305" s="34" t="s">
        <v>2224</v>
      </c>
    </row>
    <row r="306" spans="1:42" s="177" customFormat="1" x14ac:dyDescent="0.25">
      <c r="A306" s="209" t="s">
        <v>54</v>
      </c>
      <c r="B306" s="165" t="s">
        <v>2225</v>
      </c>
      <c r="C306" s="271">
        <v>297</v>
      </c>
      <c r="D306" s="334">
        <v>45090</v>
      </c>
      <c r="E306" s="209" t="s">
        <v>1650</v>
      </c>
      <c r="F306" s="169" t="s">
        <v>2226</v>
      </c>
      <c r="G306" s="170" t="s">
        <v>2227</v>
      </c>
      <c r="H306" s="209" t="s">
        <v>2228</v>
      </c>
      <c r="I306" s="171" t="s">
        <v>2229</v>
      </c>
      <c r="J306" s="209" t="s">
        <v>2230</v>
      </c>
      <c r="K306" s="209" t="s">
        <v>62</v>
      </c>
      <c r="L306" s="209">
        <v>23800000</v>
      </c>
      <c r="M306" s="209">
        <v>0</v>
      </c>
      <c r="N306" s="209">
        <v>0</v>
      </c>
      <c r="O306" s="209">
        <v>23800000</v>
      </c>
      <c r="P306" s="209">
        <v>2023000727</v>
      </c>
      <c r="Q306" s="339" t="s">
        <v>2231</v>
      </c>
      <c r="R306" s="173">
        <v>45084</v>
      </c>
      <c r="S306" s="209">
        <v>2023000899</v>
      </c>
      <c r="T306" s="173">
        <v>45090</v>
      </c>
      <c r="U306" s="173" t="s">
        <v>87</v>
      </c>
      <c r="V306" s="173" t="s">
        <v>87</v>
      </c>
      <c r="W306" s="209" t="s">
        <v>148</v>
      </c>
      <c r="X306" s="168" t="s">
        <v>439</v>
      </c>
      <c r="Y306" s="174">
        <v>45090</v>
      </c>
      <c r="Z306" s="167">
        <v>45091</v>
      </c>
      <c r="AA306" s="209"/>
      <c r="AB306" s="209"/>
      <c r="AC306" s="209"/>
      <c r="AD306" s="210"/>
      <c r="AE306" s="343"/>
      <c r="AF306" s="210"/>
      <c r="AG306" s="200" t="s">
        <v>2232</v>
      </c>
      <c r="AH306" s="231">
        <v>45273</v>
      </c>
      <c r="AI306" s="202">
        <v>23800000</v>
      </c>
      <c r="AJ306" s="320">
        <f t="shared" si="22"/>
        <v>0</v>
      </c>
      <c r="AK306" s="210">
        <v>100</v>
      </c>
      <c r="AL306" s="210">
        <v>100</v>
      </c>
      <c r="AM306" s="199"/>
      <c r="AN306" s="410" t="s">
        <v>77</v>
      </c>
      <c r="AO306" s="168" t="s">
        <v>68</v>
      </c>
      <c r="AP306" s="34" t="s">
        <v>2233</v>
      </c>
    </row>
    <row r="307" spans="1:42" s="177" customFormat="1" x14ac:dyDescent="0.25">
      <c r="A307" s="209" t="s">
        <v>2234</v>
      </c>
      <c r="B307" s="339" t="s">
        <v>2235</v>
      </c>
      <c r="C307" s="271">
        <v>298</v>
      </c>
      <c r="D307" s="334">
        <v>45086</v>
      </c>
      <c r="E307" s="209" t="s">
        <v>1307</v>
      </c>
      <c r="F307" s="169" t="s">
        <v>2236</v>
      </c>
      <c r="G307" s="170" t="s">
        <v>2237</v>
      </c>
      <c r="H307" s="209" t="s">
        <v>2238</v>
      </c>
      <c r="I307" s="171">
        <v>36162419</v>
      </c>
      <c r="J307" s="209" t="s">
        <v>2239</v>
      </c>
      <c r="K307" s="209" t="s">
        <v>76</v>
      </c>
      <c r="L307" s="209">
        <v>452419298</v>
      </c>
      <c r="M307" s="209">
        <v>0</v>
      </c>
      <c r="N307" s="209">
        <v>0</v>
      </c>
      <c r="O307" s="209">
        <v>452419298</v>
      </c>
      <c r="P307" s="209">
        <v>2023000623</v>
      </c>
      <c r="Q307" s="339" t="s">
        <v>2240</v>
      </c>
      <c r="R307" s="173">
        <v>45062</v>
      </c>
      <c r="S307" s="209" t="s">
        <v>2241</v>
      </c>
      <c r="T307" s="173">
        <v>45090</v>
      </c>
      <c r="U307" s="174">
        <v>45092</v>
      </c>
      <c r="V307" s="173">
        <v>45092</v>
      </c>
      <c r="W307" s="209" t="s">
        <v>148</v>
      </c>
      <c r="X307" s="168" t="s">
        <v>439</v>
      </c>
      <c r="Y307" s="174">
        <v>45086</v>
      </c>
      <c r="Z307" s="167">
        <v>45092</v>
      </c>
      <c r="AA307" s="209"/>
      <c r="AB307" s="209"/>
      <c r="AC307" s="209"/>
      <c r="AD307" s="209"/>
      <c r="AE307" s="342"/>
      <c r="AF307" s="344">
        <v>8739631</v>
      </c>
      <c r="AG307" s="226">
        <v>45289</v>
      </c>
      <c r="AH307" s="227">
        <v>45289</v>
      </c>
      <c r="AI307" s="217">
        <v>459972274</v>
      </c>
      <c r="AJ307" s="312">
        <f>O307+AF307-AI307</f>
        <v>1186655</v>
      </c>
      <c r="AK307" s="218">
        <v>99.99</v>
      </c>
      <c r="AL307" s="218">
        <v>99.99</v>
      </c>
      <c r="AM307" s="184"/>
      <c r="AN307" s="410" t="s">
        <v>77</v>
      </c>
      <c r="AO307" s="168" t="s">
        <v>210</v>
      </c>
      <c r="AP307" s="34" t="s">
        <v>2242</v>
      </c>
    </row>
    <row r="308" spans="1:42" s="177" customFormat="1" x14ac:dyDescent="0.25">
      <c r="A308" s="267" t="s">
        <v>54</v>
      </c>
      <c r="B308" s="165" t="s">
        <v>2243</v>
      </c>
      <c r="C308" s="271">
        <v>299</v>
      </c>
      <c r="D308" s="334">
        <v>45091</v>
      </c>
      <c r="E308" s="168" t="s">
        <v>57</v>
      </c>
      <c r="F308" s="169" t="s">
        <v>2244</v>
      </c>
      <c r="G308" s="170" t="s">
        <v>2245</v>
      </c>
      <c r="H308" s="209" t="s">
        <v>2246</v>
      </c>
      <c r="I308" s="171">
        <v>1081512642</v>
      </c>
      <c r="J308" s="209" t="s">
        <v>2247</v>
      </c>
      <c r="K308" s="209" t="s">
        <v>76</v>
      </c>
      <c r="L308" s="209">
        <v>21259018</v>
      </c>
      <c r="M308" s="209">
        <v>0</v>
      </c>
      <c r="N308" s="209">
        <v>0</v>
      </c>
      <c r="O308" s="209">
        <v>21259018</v>
      </c>
      <c r="P308" s="209">
        <v>2023000640</v>
      </c>
      <c r="Q308" s="339" t="s">
        <v>2248</v>
      </c>
      <c r="R308" s="173">
        <v>45065</v>
      </c>
      <c r="S308" s="209">
        <v>2023000917</v>
      </c>
      <c r="T308" s="173">
        <v>45093</v>
      </c>
      <c r="U308" s="173" t="s">
        <v>87</v>
      </c>
      <c r="V308" s="173" t="s">
        <v>87</v>
      </c>
      <c r="W308" s="168" t="s">
        <v>775</v>
      </c>
      <c r="X308" s="168" t="s">
        <v>832</v>
      </c>
      <c r="Y308" s="174">
        <v>45098</v>
      </c>
      <c r="Z308" s="167">
        <v>45103</v>
      </c>
      <c r="AA308" s="209"/>
      <c r="AB308" s="209"/>
      <c r="AC308" s="209"/>
      <c r="AD308" s="209"/>
      <c r="AE308" s="209"/>
      <c r="AF308" s="210"/>
      <c r="AG308" s="167">
        <v>45271</v>
      </c>
      <c r="AH308" s="174">
        <v>45280</v>
      </c>
      <c r="AI308" s="175">
        <v>21259018</v>
      </c>
      <c r="AJ308" s="310">
        <f t="shared" si="22"/>
        <v>0</v>
      </c>
      <c r="AK308" s="209">
        <v>100</v>
      </c>
      <c r="AL308" s="209">
        <v>100</v>
      </c>
      <c r="AM308" s="168"/>
      <c r="AN308" s="410" t="s">
        <v>77</v>
      </c>
      <c r="AO308" s="168" t="s">
        <v>68</v>
      </c>
      <c r="AP308" s="214" t="s">
        <v>2249</v>
      </c>
    </row>
    <row r="309" spans="1:42" s="177" customFormat="1" x14ac:dyDescent="0.25">
      <c r="A309" s="267" t="s">
        <v>54</v>
      </c>
      <c r="B309" s="165" t="s">
        <v>2250</v>
      </c>
      <c r="C309" s="271">
        <v>300</v>
      </c>
      <c r="D309" s="334">
        <v>45097</v>
      </c>
      <c r="E309" s="209" t="s">
        <v>2251</v>
      </c>
      <c r="F309" s="169" t="s">
        <v>2252</v>
      </c>
      <c r="G309" s="170" t="s">
        <v>1156</v>
      </c>
      <c r="H309" s="209" t="s">
        <v>2253</v>
      </c>
      <c r="I309" s="171" t="s">
        <v>2254</v>
      </c>
      <c r="J309" s="209" t="s">
        <v>2255</v>
      </c>
      <c r="K309" s="267" t="s">
        <v>62</v>
      </c>
      <c r="L309" s="209">
        <v>10000000</v>
      </c>
      <c r="M309" s="209">
        <v>0</v>
      </c>
      <c r="N309" s="209">
        <v>4450000</v>
      </c>
      <c r="O309" s="209">
        <f>L309+N309</f>
        <v>14450000</v>
      </c>
      <c r="P309" s="209">
        <v>2023000503</v>
      </c>
      <c r="Q309" s="339" t="s">
        <v>1925</v>
      </c>
      <c r="R309" s="173">
        <v>45033</v>
      </c>
      <c r="S309" s="209">
        <v>2023000930</v>
      </c>
      <c r="T309" s="173">
        <v>45097</v>
      </c>
      <c r="U309" s="173" t="s">
        <v>87</v>
      </c>
      <c r="V309" s="173" t="s">
        <v>87</v>
      </c>
      <c r="W309" s="209" t="s">
        <v>148</v>
      </c>
      <c r="X309" s="168" t="s">
        <v>606</v>
      </c>
      <c r="Y309" s="174">
        <v>45098</v>
      </c>
      <c r="Z309" s="167">
        <v>45103</v>
      </c>
      <c r="AA309" s="209"/>
      <c r="AB309" s="209"/>
      <c r="AC309" s="209"/>
      <c r="AD309" s="209"/>
      <c r="AE309" s="209"/>
      <c r="AF309" s="209"/>
      <c r="AG309" s="338" t="s">
        <v>266</v>
      </c>
      <c r="AH309" s="201">
        <v>45322</v>
      </c>
      <c r="AI309" s="202">
        <v>14450000</v>
      </c>
      <c r="AJ309" s="320">
        <v>0</v>
      </c>
      <c r="AK309" s="210">
        <v>100</v>
      </c>
      <c r="AL309" s="210">
        <v>100</v>
      </c>
      <c r="AM309" s="199"/>
      <c r="AN309" s="410" t="s">
        <v>77</v>
      </c>
      <c r="AO309" s="168" t="s">
        <v>78</v>
      </c>
      <c r="AP309" s="34" t="s">
        <v>2256</v>
      </c>
    </row>
    <row r="310" spans="1:42" s="177" customFormat="1" x14ac:dyDescent="0.25">
      <c r="A310" s="209" t="s">
        <v>2234</v>
      </c>
      <c r="B310" s="339" t="s">
        <v>2257</v>
      </c>
      <c r="C310" s="271">
        <v>301</v>
      </c>
      <c r="D310" s="334">
        <v>45091</v>
      </c>
      <c r="E310" s="209" t="s">
        <v>1307</v>
      </c>
      <c r="F310" s="169" t="s">
        <v>2258</v>
      </c>
      <c r="G310" s="170" t="s">
        <v>1835</v>
      </c>
      <c r="H310" s="267" t="s">
        <v>2259</v>
      </c>
      <c r="I310" s="171" t="s">
        <v>2260</v>
      </c>
      <c r="J310" s="267" t="s">
        <v>2261</v>
      </c>
      <c r="K310" s="267" t="s">
        <v>62</v>
      </c>
      <c r="L310" s="298">
        <v>70233579.5</v>
      </c>
      <c r="M310" s="209">
        <v>0</v>
      </c>
      <c r="N310" s="209">
        <v>0</v>
      </c>
      <c r="O310" s="298">
        <v>70233579.5</v>
      </c>
      <c r="P310" s="209">
        <v>2023000607</v>
      </c>
      <c r="Q310" s="339" t="s">
        <v>2262</v>
      </c>
      <c r="R310" s="173">
        <v>45058</v>
      </c>
      <c r="S310" s="209">
        <v>2023000911</v>
      </c>
      <c r="T310" s="173">
        <v>45091</v>
      </c>
      <c r="U310" s="174">
        <v>45092</v>
      </c>
      <c r="V310" s="173">
        <v>45062</v>
      </c>
      <c r="W310" s="209" t="s">
        <v>137</v>
      </c>
      <c r="X310" s="168" t="s">
        <v>138</v>
      </c>
      <c r="Y310" s="174">
        <v>45093</v>
      </c>
      <c r="Z310" s="167">
        <v>45093</v>
      </c>
      <c r="AA310" s="209"/>
      <c r="AB310" s="209"/>
      <c r="AC310" s="209"/>
      <c r="AD310" s="209"/>
      <c r="AE310" s="218"/>
      <c r="AF310" s="345"/>
      <c r="AG310" s="167">
        <v>45290</v>
      </c>
      <c r="AH310" s="201">
        <v>45300</v>
      </c>
      <c r="AI310" s="346">
        <v>70233579.5</v>
      </c>
      <c r="AJ310" s="320">
        <f t="shared" si="22"/>
        <v>0</v>
      </c>
      <c r="AK310" s="210">
        <v>100</v>
      </c>
      <c r="AL310" s="210">
        <v>100</v>
      </c>
      <c r="AM310" s="199"/>
      <c r="AN310" s="410" t="s">
        <v>77</v>
      </c>
      <c r="AO310" s="168" t="s">
        <v>78</v>
      </c>
      <c r="AP310" s="34" t="s">
        <v>2263</v>
      </c>
    </row>
    <row r="311" spans="1:42" s="177" customFormat="1" x14ac:dyDescent="0.25">
      <c r="A311" s="267" t="s">
        <v>54</v>
      </c>
      <c r="B311" s="339" t="s">
        <v>2264</v>
      </c>
      <c r="C311" s="271">
        <v>302</v>
      </c>
      <c r="D311" s="334">
        <v>45091</v>
      </c>
      <c r="E311" s="168" t="s">
        <v>57</v>
      </c>
      <c r="F311" s="303" t="s">
        <v>2265</v>
      </c>
      <c r="G311" s="170" t="s">
        <v>2092</v>
      </c>
      <c r="H311" s="267" t="s">
        <v>2266</v>
      </c>
      <c r="I311" s="171">
        <v>7729866</v>
      </c>
      <c r="J311" s="267" t="s">
        <v>2267</v>
      </c>
      <c r="K311" s="267" t="s">
        <v>76</v>
      </c>
      <c r="L311" s="209">
        <v>38584000</v>
      </c>
      <c r="M311" s="209">
        <v>0</v>
      </c>
      <c r="N311" s="209">
        <v>0</v>
      </c>
      <c r="O311" s="209">
        <v>38584000</v>
      </c>
      <c r="P311" s="209">
        <v>2023000745</v>
      </c>
      <c r="Q311" s="339" t="s">
        <v>2268</v>
      </c>
      <c r="R311" s="173">
        <v>45090</v>
      </c>
      <c r="S311" s="209">
        <v>2023000912</v>
      </c>
      <c r="T311" s="173">
        <v>45091</v>
      </c>
      <c r="U311" s="174">
        <v>45091</v>
      </c>
      <c r="V311" s="173">
        <v>45092</v>
      </c>
      <c r="W311" s="209" t="s">
        <v>159</v>
      </c>
      <c r="X311" s="168" t="s">
        <v>300</v>
      </c>
      <c r="Y311" s="174">
        <v>45093</v>
      </c>
      <c r="Z311" s="167">
        <v>45093</v>
      </c>
      <c r="AA311" s="209"/>
      <c r="AB311" s="209"/>
      <c r="AC311" s="209"/>
      <c r="AD311" s="342"/>
      <c r="AE311" s="218"/>
      <c r="AF311" s="218"/>
      <c r="AG311" s="247" t="s">
        <v>266</v>
      </c>
      <c r="AH311" s="206">
        <v>45313</v>
      </c>
      <c r="AI311" s="207">
        <v>38584000</v>
      </c>
      <c r="AJ311" s="319">
        <f>O311-AI311</f>
        <v>0</v>
      </c>
      <c r="AK311" s="212">
        <v>100</v>
      </c>
      <c r="AL311" s="212">
        <v>100</v>
      </c>
      <c r="AM311" s="208"/>
      <c r="AN311" s="410" t="s">
        <v>77</v>
      </c>
      <c r="AO311" s="168" t="s">
        <v>210</v>
      </c>
      <c r="AP311" s="34" t="s">
        <v>2269</v>
      </c>
    </row>
    <row r="312" spans="1:42" s="177" customFormat="1" x14ac:dyDescent="0.25">
      <c r="A312" s="209" t="s">
        <v>2234</v>
      </c>
      <c r="B312" s="339" t="s">
        <v>2270</v>
      </c>
      <c r="C312" s="271">
        <v>303</v>
      </c>
      <c r="D312" s="334">
        <v>45098</v>
      </c>
      <c r="E312" s="267" t="s">
        <v>1548</v>
      </c>
      <c r="F312" s="303" t="s">
        <v>2271</v>
      </c>
      <c r="G312" s="170" t="s">
        <v>2272</v>
      </c>
      <c r="H312" s="267" t="s">
        <v>2273</v>
      </c>
      <c r="I312" s="171">
        <v>36182424</v>
      </c>
      <c r="J312" s="209" t="s">
        <v>2274</v>
      </c>
      <c r="K312" s="267" t="s">
        <v>76</v>
      </c>
      <c r="L312" s="209">
        <v>89912000</v>
      </c>
      <c r="M312" s="209">
        <v>0</v>
      </c>
      <c r="N312" s="209">
        <v>0</v>
      </c>
      <c r="O312" s="209">
        <v>89912000</v>
      </c>
      <c r="P312" s="209">
        <v>2023000499</v>
      </c>
      <c r="Q312" s="339" t="s">
        <v>2275</v>
      </c>
      <c r="R312" s="173">
        <v>45033</v>
      </c>
      <c r="S312" s="209">
        <v>2023000970</v>
      </c>
      <c r="T312" s="173">
        <v>45099</v>
      </c>
      <c r="U312" s="174">
        <v>45100</v>
      </c>
      <c r="V312" s="173">
        <v>45104</v>
      </c>
      <c r="W312" s="209" t="s">
        <v>137</v>
      </c>
      <c r="X312" s="168" t="s">
        <v>1713</v>
      </c>
      <c r="Y312" s="174">
        <v>45098</v>
      </c>
      <c r="Z312" s="167">
        <v>45104</v>
      </c>
      <c r="AA312" s="209">
        <v>90</v>
      </c>
      <c r="AB312" s="209"/>
      <c r="AC312" s="209"/>
      <c r="AD312" s="209"/>
      <c r="AE312" s="209"/>
      <c r="AF312" s="209"/>
      <c r="AG312" s="167">
        <v>45382</v>
      </c>
      <c r="AH312" s="173">
        <v>45401</v>
      </c>
      <c r="AI312" s="175">
        <v>89912000</v>
      </c>
      <c r="AJ312" s="310">
        <f>L312-AI312</f>
        <v>0</v>
      </c>
      <c r="AK312" s="209">
        <v>100</v>
      </c>
      <c r="AL312" s="209">
        <v>100</v>
      </c>
      <c r="AM312" s="168"/>
      <c r="AN312" s="410" t="s">
        <v>77</v>
      </c>
      <c r="AO312" s="168" t="s">
        <v>78</v>
      </c>
      <c r="AP312" s="34" t="s">
        <v>2276</v>
      </c>
    </row>
    <row r="313" spans="1:42" s="177" customFormat="1" x14ac:dyDescent="0.25">
      <c r="A313" s="267" t="s">
        <v>54</v>
      </c>
      <c r="B313" s="339" t="s">
        <v>2277</v>
      </c>
      <c r="C313" s="271">
        <v>304</v>
      </c>
      <c r="D313" s="334">
        <v>45097</v>
      </c>
      <c r="E313" s="209" t="s">
        <v>1249</v>
      </c>
      <c r="F313" s="347" t="s">
        <v>2278</v>
      </c>
      <c r="G313" s="170" t="s">
        <v>2279</v>
      </c>
      <c r="H313" s="209" t="s">
        <v>2280</v>
      </c>
      <c r="I313" s="171" t="s">
        <v>2281</v>
      </c>
      <c r="J313" s="209" t="s">
        <v>2282</v>
      </c>
      <c r="K313" s="209" t="s">
        <v>62</v>
      </c>
      <c r="L313" s="209">
        <v>179726388</v>
      </c>
      <c r="M313" s="209">
        <v>0</v>
      </c>
      <c r="N313" s="209">
        <v>6160000</v>
      </c>
      <c r="O313" s="209">
        <f>L313+N313</f>
        <v>185886388</v>
      </c>
      <c r="P313" s="209">
        <v>2023000779</v>
      </c>
      <c r="Q313" s="339" t="s">
        <v>2283</v>
      </c>
      <c r="R313" s="173">
        <v>45093</v>
      </c>
      <c r="S313" s="209">
        <v>2023000931</v>
      </c>
      <c r="T313" s="173">
        <v>45097</v>
      </c>
      <c r="U313" s="174">
        <v>45097</v>
      </c>
      <c r="V313" s="173">
        <v>45098</v>
      </c>
      <c r="W313" s="209" t="s">
        <v>148</v>
      </c>
      <c r="X313" s="168" t="s">
        <v>572</v>
      </c>
      <c r="Y313" s="174">
        <v>45098</v>
      </c>
      <c r="Z313" s="167">
        <v>45098</v>
      </c>
      <c r="AA313" s="209"/>
      <c r="AB313" s="209"/>
      <c r="AC313" s="209"/>
      <c r="AD313" s="209"/>
      <c r="AE313" s="210"/>
      <c r="AF313" s="210"/>
      <c r="AG313" s="200">
        <v>45189</v>
      </c>
      <c r="AH313" s="201">
        <v>45211</v>
      </c>
      <c r="AI313" s="202">
        <v>185886388</v>
      </c>
      <c r="AJ313" s="269">
        <f t="shared" ref="AJ313:AJ324" si="23">L313-AI313</f>
        <v>-6160000</v>
      </c>
      <c r="AK313" s="212">
        <v>100</v>
      </c>
      <c r="AL313" s="212">
        <v>100</v>
      </c>
      <c r="AM313" s="197"/>
      <c r="AN313" s="413" t="s">
        <v>77</v>
      </c>
      <c r="AO313" s="168" t="s">
        <v>68</v>
      </c>
      <c r="AP313" s="34" t="s">
        <v>2284</v>
      </c>
    </row>
    <row r="314" spans="1:42" s="177" customFormat="1" x14ac:dyDescent="0.25">
      <c r="A314" s="267" t="s">
        <v>54</v>
      </c>
      <c r="B314" s="339" t="s">
        <v>2285</v>
      </c>
      <c r="C314" s="271">
        <v>305</v>
      </c>
      <c r="D314" s="334">
        <v>45097</v>
      </c>
      <c r="E314" s="168" t="s">
        <v>57</v>
      </c>
      <c r="F314" s="347" t="s">
        <v>2286</v>
      </c>
      <c r="G314" s="170" t="s">
        <v>2287</v>
      </c>
      <c r="H314" s="209" t="s">
        <v>2288</v>
      </c>
      <c r="I314" s="209">
        <v>1020818129</v>
      </c>
      <c r="J314" s="209" t="s">
        <v>2289</v>
      </c>
      <c r="K314" s="209" t="s">
        <v>76</v>
      </c>
      <c r="L314" s="209">
        <v>25124294</v>
      </c>
      <c r="M314" s="209">
        <v>0</v>
      </c>
      <c r="N314" s="209">
        <v>0</v>
      </c>
      <c r="O314" s="209">
        <v>25124294</v>
      </c>
      <c r="P314" s="209">
        <v>2023000766</v>
      </c>
      <c r="Q314" s="339" t="s">
        <v>2095</v>
      </c>
      <c r="R314" s="173">
        <v>45091</v>
      </c>
      <c r="S314" s="209">
        <v>2023000958</v>
      </c>
      <c r="T314" s="173">
        <v>45098</v>
      </c>
      <c r="U314" s="173" t="s">
        <v>87</v>
      </c>
      <c r="V314" s="173" t="s">
        <v>87</v>
      </c>
      <c r="W314" s="209" t="s">
        <v>910</v>
      </c>
      <c r="X314" s="168" t="s">
        <v>911</v>
      </c>
      <c r="Y314" s="174">
        <v>45098</v>
      </c>
      <c r="Z314" s="167">
        <v>45099</v>
      </c>
      <c r="AA314" s="209"/>
      <c r="AB314" s="209"/>
      <c r="AC314" s="209"/>
      <c r="AD314" s="218"/>
      <c r="AE314" s="218"/>
      <c r="AF314" s="218"/>
      <c r="AG314" s="226" t="s">
        <v>266</v>
      </c>
      <c r="AH314" s="216">
        <v>45296</v>
      </c>
      <c r="AI314" s="217">
        <v>22063617</v>
      </c>
      <c r="AJ314" s="348">
        <f t="shared" si="23"/>
        <v>3060677</v>
      </c>
      <c r="AK314" s="218">
        <v>96.92</v>
      </c>
      <c r="AL314" s="218">
        <v>96.92</v>
      </c>
      <c r="AM314" s="184"/>
      <c r="AN314" s="411" t="s">
        <v>67</v>
      </c>
      <c r="AO314" s="168" t="s">
        <v>210</v>
      </c>
      <c r="AP314" s="34" t="s">
        <v>2290</v>
      </c>
    </row>
    <row r="315" spans="1:42" s="177" customFormat="1" x14ac:dyDescent="0.25">
      <c r="A315" s="267" t="s">
        <v>54</v>
      </c>
      <c r="B315" s="339" t="s">
        <v>2291</v>
      </c>
      <c r="C315" s="271">
        <v>306</v>
      </c>
      <c r="D315" s="334">
        <v>45104</v>
      </c>
      <c r="E315" s="267" t="s">
        <v>82</v>
      </c>
      <c r="F315" s="303" t="s">
        <v>2292</v>
      </c>
      <c r="G315" s="170" t="s">
        <v>771</v>
      </c>
      <c r="H315" s="267" t="s">
        <v>2293</v>
      </c>
      <c r="I315" s="171">
        <v>1081417965</v>
      </c>
      <c r="J315" s="209" t="s">
        <v>2294</v>
      </c>
      <c r="K315" s="267" t="s">
        <v>76</v>
      </c>
      <c r="L315" s="209">
        <v>7439040</v>
      </c>
      <c r="M315" s="209">
        <v>0</v>
      </c>
      <c r="N315" s="209">
        <v>0</v>
      </c>
      <c r="O315" s="209">
        <v>7439040</v>
      </c>
      <c r="P315" s="209">
        <v>2023000751</v>
      </c>
      <c r="Q315" s="301" t="s">
        <v>2295</v>
      </c>
      <c r="R315" s="173">
        <v>45090</v>
      </c>
      <c r="S315" s="209">
        <v>2023000995</v>
      </c>
      <c r="T315" s="173">
        <v>45104</v>
      </c>
      <c r="U315" s="173" t="s">
        <v>87</v>
      </c>
      <c r="V315" s="173" t="s">
        <v>87</v>
      </c>
      <c r="W315" s="168" t="s">
        <v>757</v>
      </c>
      <c r="X315" s="168" t="s">
        <v>758</v>
      </c>
      <c r="Y315" s="174">
        <v>45105</v>
      </c>
      <c r="Z315" s="167">
        <v>45105</v>
      </c>
      <c r="AA315" s="209"/>
      <c r="AB315" s="209"/>
      <c r="AC315" s="342"/>
      <c r="AD315" s="209"/>
      <c r="AE315" s="209"/>
      <c r="AF315" s="209"/>
      <c r="AG315" s="167" t="s">
        <v>1291</v>
      </c>
      <c r="AH315" s="173">
        <v>45308</v>
      </c>
      <c r="AI315" s="175">
        <v>7439040</v>
      </c>
      <c r="AJ315" s="310">
        <f t="shared" si="23"/>
        <v>0</v>
      </c>
      <c r="AK315" s="209">
        <v>100</v>
      </c>
      <c r="AL315" s="209">
        <v>100</v>
      </c>
      <c r="AM315" s="168"/>
      <c r="AN315" s="410" t="s">
        <v>77</v>
      </c>
      <c r="AO315" s="168" t="s">
        <v>68</v>
      </c>
      <c r="AP315" s="34" t="s">
        <v>2296</v>
      </c>
    </row>
    <row r="316" spans="1:42" s="177" customFormat="1" x14ac:dyDescent="0.25">
      <c r="A316" s="267" t="s">
        <v>54</v>
      </c>
      <c r="B316" s="339" t="s">
        <v>2297</v>
      </c>
      <c r="C316" s="271">
        <v>307</v>
      </c>
      <c r="D316" s="334">
        <v>45098</v>
      </c>
      <c r="E316" s="168" t="s">
        <v>57</v>
      </c>
      <c r="F316" s="347" t="s">
        <v>1092</v>
      </c>
      <c r="G316" s="170" t="s">
        <v>2298</v>
      </c>
      <c r="H316" s="209" t="s">
        <v>2299</v>
      </c>
      <c r="I316" s="171">
        <v>1082774937</v>
      </c>
      <c r="J316" s="209" t="s">
        <v>2300</v>
      </c>
      <c r="K316" s="209" t="s">
        <v>76</v>
      </c>
      <c r="L316" s="209">
        <v>23639590</v>
      </c>
      <c r="M316" s="209">
        <v>0</v>
      </c>
      <c r="N316" s="209">
        <v>0</v>
      </c>
      <c r="O316" s="209">
        <v>23639590</v>
      </c>
      <c r="P316" s="209">
        <v>2023000765</v>
      </c>
      <c r="Q316" s="339" t="s">
        <v>2301</v>
      </c>
      <c r="R316" s="173">
        <v>45091</v>
      </c>
      <c r="S316" s="209">
        <v>2023000975</v>
      </c>
      <c r="T316" s="173">
        <v>45103</v>
      </c>
      <c r="U316" s="173" t="s">
        <v>87</v>
      </c>
      <c r="V316" s="173" t="s">
        <v>87</v>
      </c>
      <c r="W316" s="209" t="s">
        <v>910</v>
      </c>
      <c r="X316" s="168" t="s">
        <v>911</v>
      </c>
      <c r="Y316" s="174">
        <v>45098</v>
      </c>
      <c r="Z316" s="167">
        <v>45106</v>
      </c>
      <c r="AA316" s="209"/>
      <c r="AB316" s="209"/>
      <c r="AC316" s="209"/>
      <c r="AD316" s="210"/>
      <c r="AE316" s="210"/>
      <c r="AF316" s="210"/>
      <c r="AG316" s="200">
        <v>45288</v>
      </c>
      <c r="AH316" s="206">
        <v>45296</v>
      </c>
      <c r="AI316" s="207">
        <v>21821160</v>
      </c>
      <c r="AJ316" s="349">
        <f t="shared" si="23"/>
        <v>1818430</v>
      </c>
      <c r="AK316" s="212">
        <v>93.31</v>
      </c>
      <c r="AL316" s="212">
        <v>92.31</v>
      </c>
      <c r="AM316" s="208"/>
      <c r="AN316" s="413" t="s">
        <v>77</v>
      </c>
      <c r="AO316" s="168" t="s">
        <v>210</v>
      </c>
      <c r="AP316" s="34" t="s">
        <v>2302</v>
      </c>
    </row>
    <row r="317" spans="1:42" s="177" customFormat="1" x14ac:dyDescent="0.25">
      <c r="A317" s="267" t="s">
        <v>54</v>
      </c>
      <c r="B317" s="339" t="s">
        <v>2303</v>
      </c>
      <c r="C317" s="271">
        <v>308</v>
      </c>
      <c r="D317" s="334">
        <v>45103</v>
      </c>
      <c r="E317" s="168" t="s">
        <v>57</v>
      </c>
      <c r="F317" s="347" t="s">
        <v>2304</v>
      </c>
      <c r="G317" s="170" t="s">
        <v>2287</v>
      </c>
      <c r="H317" s="209" t="s">
        <v>2305</v>
      </c>
      <c r="I317" s="171">
        <v>1075246523</v>
      </c>
      <c r="J317" s="209" t="s">
        <v>2306</v>
      </c>
      <c r="K317" s="209" t="s">
        <v>76</v>
      </c>
      <c r="L317" s="209">
        <v>23360226</v>
      </c>
      <c r="M317" s="209">
        <v>0</v>
      </c>
      <c r="N317" s="209">
        <v>0</v>
      </c>
      <c r="O317" s="209">
        <v>23360226</v>
      </c>
      <c r="P317" s="209">
        <v>2023000736</v>
      </c>
      <c r="Q317" s="339" t="s">
        <v>2307</v>
      </c>
      <c r="R317" s="173">
        <v>45085</v>
      </c>
      <c r="S317" s="209">
        <v>2023000974</v>
      </c>
      <c r="T317" s="173">
        <v>45103</v>
      </c>
      <c r="U317" s="173" t="s">
        <v>87</v>
      </c>
      <c r="V317" s="173" t="s">
        <v>87</v>
      </c>
      <c r="W317" s="267" t="s">
        <v>148</v>
      </c>
      <c r="X317" s="168" t="s">
        <v>1081</v>
      </c>
      <c r="Y317" s="174">
        <v>45103</v>
      </c>
      <c r="Z317" s="167">
        <v>45107</v>
      </c>
      <c r="AA317" s="209"/>
      <c r="AB317" s="209"/>
      <c r="AC317" s="209"/>
      <c r="AD317" s="209"/>
      <c r="AE317" s="209"/>
      <c r="AF317" s="209"/>
      <c r="AG317" s="333">
        <v>45290</v>
      </c>
      <c r="AH317" s="216" t="s">
        <v>507</v>
      </c>
      <c r="AI317" s="217">
        <v>14375883.08</v>
      </c>
      <c r="AJ317" s="312">
        <f t="shared" si="23"/>
        <v>8984342.9199999999</v>
      </c>
      <c r="AK317" s="218">
        <v>92.31</v>
      </c>
      <c r="AL317" s="218">
        <v>92.31</v>
      </c>
      <c r="AM317" s="184"/>
      <c r="AN317" s="411" t="s">
        <v>67</v>
      </c>
      <c r="AO317" s="168" t="s">
        <v>210</v>
      </c>
      <c r="AP317" s="34" t="s">
        <v>2308</v>
      </c>
    </row>
    <row r="318" spans="1:42" s="177" customFormat="1" x14ac:dyDescent="0.25">
      <c r="A318" s="267" t="s">
        <v>54</v>
      </c>
      <c r="B318" s="339" t="s">
        <v>2309</v>
      </c>
      <c r="C318" s="271">
        <v>309</v>
      </c>
      <c r="D318" s="334">
        <v>45098</v>
      </c>
      <c r="E318" s="168" t="s">
        <v>57</v>
      </c>
      <c r="F318" s="347" t="s">
        <v>2310</v>
      </c>
      <c r="G318" s="170" t="s">
        <v>1835</v>
      </c>
      <c r="H318" s="209" t="s">
        <v>2311</v>
      </c>
      <c r="I318" s="171">
        <v>26430140</v>
      </c>
      <c r="J318" s="209" t="s">
        <v>2312</v>
      </c>
      <c r="K318" s="209" t="s">
        <v>76</v>
      </c>
      <c r="L318" s="209">
        <v>39421337</v>
      </c>
      <c r="M318" s="209">
        <v>0</v>
      </c>
      <c r="N318" s="209">
        <v>0</v>
      </c>
      <c r="O318" s="209">
        <v>39421337</v>
      </c>
      <c r="P318" s="209">
        <v>2023000754</v>
      </c>
      <c r="Q318" s="339" t="s">
        <v>2313</v>
      </c>
      <c r="R318" s="173">
        <v>45090</v>
      </c>
      <c r="S318" s="209">
        <v>2023000959</v>
      </c>
      <c r="T318" s="173">
        <v>45098</v>
      </c>
      <c r="U318" s="174">
        <v>45099</v>
      </c>
      <c r="V318" s="173">
        <v>45099</v>
      </c>
      <c r="W318" s="209" t="s">
        <v>148</v>
      </c>
      <c r="X318" s="168" t="s">
        <v>896</v>
      </c>
      <c r="Y318" s="174">
        <v>45114</v>
      </c>
      <c r="Z318" s="167">
        <v>45099</v>
      </c>
      <c r="AA318" s="209"/>
      <c r="AB318" s="209"/>
      <c r="AC318" s="209"/>
      <c r="AD318" s="209"/>
      <c r="AE318" s="209"/>
      <c r="AF318" s="342"/>
      <c r="AG318" s="226">
        <v>45290</v>
      </c>
      <c r="AH318" s="216">
        <v>45315</v>
      </c>
      <c r="AI318" s="217">
        <v>38208372</v>
      </c>
      <c r="AJ318" s="312">
        <f>O318-AI318</f>
        <v>1212965</v>
      </c>
      <c r="AK318" s="218">
        <v>97</v>
      </c>
      <c r="AL318" s="218">
        <v>97</v>
      </c>
      <c r="AM318" s="184"/>
      <c r="AN318" s="411" t="s">
        <v>77</v>
      </c>
      <c r="AO318" s="168" t="s">
        <v>68</v>
      </c>
      <c r="AP318" s="34" t="s">
        <v>2314</v>
      </c>
    </row>
    <row r="319" spans="1:42" s="177" customFormat="1" x14ac:dyDescent="0.25">
      <c r="A319" s="324" t="s">
        <v>951</v>
      </c>
      <c r="B319" s="350" t="s">
        <v>2315</v>
      </c>
      <c r="C319" s="283">
        <v>310</v>
      </c>
      <c r="D319" s="334">
        <v>45103</v>
      </c>
      <c r="E319" s="267" t="s">
        <v>82</v>
      </c>
      <c r="F319" s="351" t="s">
        <v>2316</v>
      </c>
      <c r="G319" s="325" t="s">
        <v>2317</v>
      </c>
      <c r="H319" s="324" t="s">
        <v>2318</v>
      </c>
      <c r="I319" s="287">
        <v>1082159628</v>
      </c>
      <c r="J319" s="324" t="s">
        <v>2319</v>
      </c>
      <c r="K319" s="324" t="s">
        <v>76</v>
      </c>
      <c r="L319" s="324">
        <v>16077600</v>
      </c>
      <c r="M319" s="324">
        <v>0</v>
      </c>
      <c r="N319" s="324">
        <v>0</v>
      </c>
      <c r="O319" s="324">
        <v>16077600</v>
      </c>
      <c r="P319" s="324">
        <v>2023000530</v>
      </c>
      <c r="Q319" s="350" t="s">
        <v>2320</v>
      </c>
      <c r="R319" s="288">
        <v>45040</v>
      </c>
      <c r="S319" s="324">
        <v>2023000989</v>
      </c>
      <c r="T319" s="288">
        <v>45103</v>
      </c>
      <c r="U319" s="288" t="s">
        <v>87</v>
      </c>
      <c r="V319" s="288" t="s">
        <v>87</v>
      </c>
      <c r="W319" s="324" t="s">
        <v>775</v>
      </c>
      <c r="X319" s="168" t="s">
        <v>832</v>
      </c>
      <c r="Y319" s="289">
        <v>45113</v>
      </c>
      <c r="Z319" s="167">
        <v>45105</v>
      </c>
      <c r="AA319" s="324"/>
      <c r="AB319" s="324"/>
      <c r="AC319" s="324"/>
      <c r="AD319" s="324"/>
      <c r="AE319" s="324"/>
      <c r="AF319" s="324"/>
      <c r="AG319" s="167">
        <v>45290</v>
      </c>
      <c r="AH319" s="174">
        <v>45295</v>
      </c>
      <c r="AI319" s="293">
        <v>13076448</v>
      </c>
      <c r="AJ319" s="310">
        <f t="shared" si="23"/>
        <v>3001152</v>
      </c>
      <c r="AK319" s="209">
        <v>81.33</v>
      </c>
      <c r="AL319" s="209">
        <v>81.33</v>
      </c>
      <c r="AM319" s="168"/>
      <c r="AN319" s="410" t="s">
        <v>77</v>
      </c>
      <c r="AO319" s="168" t="s">
        <v>68</v>
      </c>
      <c r="AP319" s="34" t="s">
        <v>2321</v>
      </c>
    </row>
    <row r="320" spans="1:42" s="177" customFormat="1" x14ac:dyDescent="0.25">
      <c r="A320" s="209" t="s">
        <v>54</v>
      </c>
      <c r="B320" s="301" t="s">
        <v>2322</v>
      </c>
      <c r="C320" s="271">
        <v>311</v>
      </c>
      <c r="D320" s="334">
        <v>45103</v>
      </c>
      <c r="E320" s="168" t="s">
        <v>57</v>
      </c>
      <c r="F320" s="347" t="s">
        <v>2323</v>
      </c>
      <c r="G320" s="170" t="s">
        <v>2287</v>
      </c>
      <c r="H320" s="209" t="s">
        <v>2324</v>
      </c>
      <c r="I320" s="171">
        <v>2240311</v>
      </c>
      <c r="J320" s="209" t="s">
        <v>2325</v>
      </c>
      <c r="K320" s="209" t="s">
        <v>76</v>
      </c>
      <c r="L320" s="209">
        <v>23360226</v>
      </c>
      <c r="M320" s="209">
        <v>0</v>
      </c>
      <c r="N320" s="209">
        <v>0</v>
      </c>
      <c r="O320" s="209">
        <v>23360226</v>
      </c>
      <c r="P320" s="209">
        <v>2023000732</v>
      </c>
      <c r="Q320" s="339" t="s">
        <v>2307</v>
      </c>
      <c r="R320" s="173">
        <v>45085</v>
      </c>
      <c r="S320" s="209">
        <v>2023000988</v>
      </c>
      <c r="T320" s="173">
        <v>45103</v>
      </c>
      <c r="U320" s="173" t="s">
        <v>87</v>
      </c>
      <c r="V320" s="173" t="s">
        <v>87</v>
      </c>
      <c r="W320" s="209" t="s">
        <v>148</v>
      </c>
      <c r="X320" s="168" t="s">
        <v>1081</v>
      </c>
      <c r="Y320" s="174">
        <v>45105</v>
      </c>
      <c r="Z320" s="167">
        <v>45107</v>
      </c>
      <c r="AA320" s="209"/>
      <c r="AB320" s="209"/>
      <c r="AC320" s="209"/>
      <c r="AD320" s="209"/>
      <c r="AE320" s="209"/>
      <c r="AF320" s="209"/>
      <c r="AG320" s="335" t="s">
        <v>266</v>
      </c>
      <c r="AH320" s="206">
        <v>45330</v>
      </c>
      <c r="AI320" s="207">
        <v>23360226</v>
      </c>
      <c r="AJ320" s="319">
        <f t="shared" si="23"/>
        <v>0</v>
      </c>
      <c r="AK320" s="212">
        <v>100</v>
      </c>
      <c r="AL320" s="212">
        <v>100</v>
      </c>
      <c r="AM320" s="208"/>
      <c r="AN320" s="413" t="s">
        <v>67</v>
      </c>
      <c r="AO320" s="168" t="s">
        <v>68</v>
      </c>
      <c r="AP320" s="34" t="s">
        <v>2326</v>
      </c>
    </row>
    <row r="321" spans="1:42" s="177" customFormat="1" x14ac:dyDescent="0.25">
      <c r="A321" s="267" t="s">
        <v>54</v>
      </c>
      <c r="B321" s="301" t="s">
        <v>2327</v>
      </c>
      <c r="C321" s="271">
        <v>312</v>
      </c>
      <c r="D321" s="334">
        <v>45105</v>
      </c>
      <c r="E321" s="168" t="s">
        <v>57</v>
      </c>
      <c r="F321" s="303" t="s">
        <v>2328</v>
      </c>
      <c r="G321" s="170" t="s">
        <v>1509</v>
      </c>
      <c r="H321" s="267" t="s">
        <v>2329</v>
      </c>
      <c r="I321" s="171">
        <v>1080184913</v>
      </c>
      <c r="J321" s="267" t="s">
        <v>2330</v>
      </c>
      <c r="K321" s="267" t="s">
        <v>76</v>
      </c>
      <c r="L321" s="209">
        <v>11505096</v>
      </c>
      <c r="M321" s="209">
        <v>0</v>
      </c>
      <c r="N321" s="209">
        <v>0</v>
      </c>
      <c r="O321" s="209">
        <v>11505096</v>
      </c>
      <c r="P321" s="209">
        <v>2023000682</v>
      </c>
      <c r="Q321" s="301" t="s">
        <v>2331</v>
      </c>
      <c r="R321" s="173">
        <v>45078</v>
      </c>
      <c r="S321" s="209">
        <v>2023001015</v>
      </c>
      <c r="T321" s="173">
        <v>45105</v>
      </c>
      <c r="U321" s="173" t="s">
        <v>87</v>
      </c>
      <c r="V321" s="173" t="s">
        <v>87</v>
      </c>
      <c r="W321" s="209" t="s">
        <v>148</v>
      </c>
      <c r="X321" s="168" t="s">
        <v>606</v>
      </c>
      <c r="Y321" s="174">
        <v>45106</v>
      </c>
      <c r="Z321" s="167">
        <v>45111</v>
      </c>
      <c r="AA321" s="209"/>
      <c r="AB321" s="209"/>
      <c r="AC321" s="209"/>
      <c r="AD321" s="209"/>
      <c r="AE321" s="209"/>
      <c r="AF321" s="209"/>
      <c r="AG321" s="352" t="s">
        <v>266</v>
      </c>
      <c r="AH321" s="173">
        <v>45313</v>
      </c>
      <c r="AI321" s="175">
        <v>11313344</v>
      </c>
      <c r="AJ321" s="310">
        <v>0</v>
      </c>
      <c r="AK321" s="209">
        <v>98</v>
      </c>
      <c r="AL321" s="209">
        <v>98</v>
      </c>
      <c r="AM321" s="168"/>
      <c r="AN321" s="410" t="s">
        <v>77</v>
      </c>
      <c r="AO321" s="168" t="s">
        <v>78</v>
      </c>
      <c r="AP321" s="34" t="s">
        <v>2332</v>
      </c>
    </row>
    <row r="322" spans="1:42" s="177" customFormat="1" x14ac:dyDescent="0.25">
      <c r="A322" s="267" t="s">
        <v>54</v>
      </c>
      <c r="B322" s="301" t="s">
        <v>2333</v>
      </c>
      <c r="C322" s="271">
        <v>313</v>
      </c>
      <c r="D322" s="334">
        <v>45104</v>
      </c>
      <c r="E322" s="168" t="s">
        <v>57</v>
      </c>
      <c r="F322" s="347" t="s">
        <v>1085</v>
      </c>
      <c r="G322" s="170" t="s">
        <v>2334</v>
      </c>
      <c r="H322" s="209" t="s">
        <v>2335</v>
      </c>
      <c r="I322" s="171">
        <v>1083922954</v>
      </c>
      <c r="J322" s="209" t="s">
        <v>2336</v>
      </c>
      <c r="K322" s="209" t="s">
        <v>76</v>
      </c>
      <c r="L322" s="209">
        <v>23639590</v>
      </c>
      <c r="M322" s="209">
        <v>0</v>
      </c>
      <c r="N322" s="209">
        <v>0</v>
      </c>
      <c r="O322" s="209">
        <v>23639590</v>
      </c>
      <c r="P322" s="209">
        <v>2023000752</v>
      </c>
      <c r="Q322" s="339" t="s">
        <v>2337</v>
      </c>
      <c r="R322" s="173">
        <v>45090</v>
      </c>
      <c r="S322" s="209">
        <v>2023000997</v>
      </c>
      <c r="T322" s="173">
        <v>45104</v>
      </c>
      <c r="U322" s="173" t="s">
        <v>87</v>
      </c>
      <c r="V322" s="173" t="s">
        <v>87</v>
      </c>
      <c r="W322" s="209" t="s">
        <v>910</v>
      </c>
      <c r="X322" s="168" t="s">
        <v>911</v>
      </c>
      <c r="Y322" s="174">
        <v>45104</v>
      </c>
      <c r="Z322" s="167">
        <v>45106</v>
      </c>
      <c r="AA322" s="209"/>
      <c r="AB322" s="209"/>
      <c r="AC322" s="209"/>
      <c r="AD322" s="209"/>
      <c r="AE322" s="209"/>
      <c r="AF322" s="209"/>
      <c r="AG322" s="226">
        <v>45290</v>
      </c>
      <c r="AH322" s="206">
        <v>45296</v>
      </c>
      <c r="AI322" s="207">
        <v>22063617</v>
      </c>
      <c r="AJ322" s="349">
        <f t="shared" si="23"/>
        <v>1575973</v>
      </c>
      <c r="AK322" s="212">
        <v>93.33</v>
      </c>
      <c r="AL322" s="212">
        <v>93.33</v>
      </c>
      <c r="AM322" s="208"/>
      <c r="AN322" s="413" t="s">
        <v>77</v>
      </c>
      <c r="AO322" s="168" t="s">
        <v>68</v>
      </c>
      <c r="AP322" s="34" t="s">
        <v>2338</v>
      </c>
    </row>
    <row r="323" spans="1:42" s="177" customFormat="1" x14ac:dyDescent="0.25">
      <c r="A323" s="267" t="s">
        <v>54</v>
      </c>
      <c r="B323" s="301" t="s">
        <v>2339</v>
      </c>
      <c r="C323" s="271">
        <v>314</v>
      </c>
      <c r="D323" s="334">
        <v>45103</v>
      </c>
      <c r="E323" s="168" t="s">
        <v>57</v>
      </c>
      <c r="F323" s="347" t="s">
        <v>2340</v>
      </c>
      <c r="G323" s="170" t="s">
        <v>2341</v>
      </c>
      <c r="H323" s="209" t="s">
        <v>2342</v>
      </c>
      <c r="I323" s="171">
        <v>1077868415</v>
      </c>
      <c r="J323" s="267" t="s">
        <v>2343</v>
      </c>
      <c r="K323" s="267" t="s">
        <v>76</v>
      </c>
      <c r="L323" s="209">
        <v>17393742</v>
      </c>
      <c r="M323" s="209">
        <v>0</v>
      </c>
      <c r="N323" s="209">
        <v>0</v>
      </c>
      <c r="O323" s="209">
        <v>17393742</v>
      </c>
      <c r="P323" s="209">
        <v>2023000785</v>
      </c>
      <c r="Q323" s="301" t="s">
        <v>2344</v>
      </c>
      <c r="R323" s="173">
        <v>45093</v>
      </c>
      <c r="S323" s="209">
        <v>2023000973</v>
      </c>
      <c r="T323" s="173">
        <v>45103</v>
      </c>
      <c r="U323" s="173" t="s">
        <v>87</v>
      </c>
      <c r="V323" s="173" t="s">
        <v>87</v>
      </c>
      <c r="W323" s="267" t="s">
        <v>775</v>
      </c>
      <c r="X323" s="168" t="s">
        <v>832</v>
      </c>
      <c r="Y323" s="174">
        <v>45103</v>
      </c>
      <c r="Z323" s="167">
        <v>45105</v>
      </c>
      <c r="AA323" s="209"/>
      <c r="AB323" s="209"/>
      <c r="AC323" s="209"/>
      <c r="AD323" s="209"/>
      <c r="AE323" s="209"/>
      <c r="AF323" s="209"/>
      <c r="AG323" s="167">
        <v>45241</v>
      </c>
      <c r="AH323" s="174">
        <v>45246</v>
      </c>
      <c r="AI323" s="175">
        <v>17393742</v>
      </c>
      <c r="AJ323" s="310">
        <f t="shared" si="23"/>
        <v>0</v>
      </c>
      <c r="AK323" s="209">
        <v>100</v>
      </c>
      <c r="AL323" s="209">
        <v>100</v>
      </c>
      <c r="AM323" s="168"/>
      <c r="AN323" s="410" t="s">
        <v>77</v>
      </c>
      <c r="AO323" s="168" t="s">
        <v>68</v>
      </c>
      <c r="AP323" s="34" t="s">
        <v>2345</v>
      </c>
    </row>
    <row r="324" spans="1:42" s="177" customFormat="1" x14ac:dyDescent="0.25">
      <c r="A324" s="267" t="s">
        <v>54</v>
      </c>
      <c r="B324" s="301" t="s">
        <v>2346</v>
      </c>
      <c r="C324" s="271">
        <v>315</v>
      </c>
      <c r="D324" s="334">
        <v>45104</v>
      </c>
      <c r="E324" s="168" t="s">
        <v>57</v>
      </c>
      <c r="F324" s="347" t="s">
        <v>2347</v>
      </c>
      <c r="G324" s="170" t="s">
        <v>2287</v>
      </c>
      <c r="H324" s="209" t="s">
        <v>2348</v>
      </c>
      <c r="I324" s="171">
        <v>1083892287</v>
      </c>
      <c r="J324" s="209" t="s">
        <v>2349</v>
      </c>
      <c r="K324" s="209" t="s">
        <v>76</v>
      </c>
      <c r="L324" s="209">
        <v>23360226</v>
      </c>
      <c r="M324" s="209">
        <v>0</v>
      </c>
      <c r="N324" s="209">
        <v>0</v>
      </c>
      <c r="O324" s="209">
        <v>23360226</v>
      </c>
      <c r="P324" s="209">
        <v>2023000731</v>
      </c>
      <c r="Q324" s="339" t="s">
        <v>2307</v>
      </c>
      <c r="R324" s="173">
        <v>45085</v>
      </c>
      <c r="S324" s="209">
        <v>2023001004</v>
      </c>
      <c r="T324" s="173">
        <v>45105</v>
      </c>
      <c r="U324" s="173" t="s">
        <v>87</v>
      </c>
      <c r="V324" s="173" t="s">
        <v>87</v>
      </c>
      <c r="W324" s="209" t="s">
        <v>148</v>
      </c>
      <c r="X324" s="168" t="s">
        <v>1081</v>
      </c>
      <c r="Y324" s="174">
        <v>45104</v>
      </c>
      <c r="Z324" s="167">
        <v>45107</v>
      </c>
      <c r="AA324" s="209"/>
      <c r="AB324" s="209"/>
      <c r="AC324" s="209"/>
      <c r="AD324" s="209"/>
      <c r="AE324" s="209"/>
      <c r="AF324" s="218"/>
      <c r="AG324" s="338" t="s">
        <v>266</v>
      </c>
      <c r="AH324" s="206">
        <v>45369</v>
      </c>
      <c r="AI324" s="207">
        <v>21563286</v>
      </c>
      <c r="AJ324" s="319">
        <f t="shared" si="23"/>
        <v>1796940</v>
      </c>
      <c r="AK324" s="212">
        <v>100</v>
      </c>
      <c r="AL324" s="212">
        <v>100</v>
      </c>
      <c r="AM324" s="208"/>
      <c r="AN324" s="413" t="s">
        <v>77</v>
      </c>
      <c r="AO324" s="168" t="s">
        <v>68</v>
      </c>
      <c r="AP324" s="34" t="s">
        <v>2350</v>
      </c>
    </row>
    <row r="325" spans="1:42" s="177" customFormat="1" x14ac:dyDescent="0.25">
      <c r="A325" s="267" t="s">
        <v>54</v>
      </c>
      <c r="B325" s="301" t="s">
        <v>2351</v>
      </c>
      <c r="C325" s="271">
        <v>316</v>
      </c>
      <c r="D325" s="334">
        <v>45104</v>
      </c>
      <c r="E325" s="209" t="s">
        <v>1249</v>
      </c>
      <c r="F325" s="347" t="s">
        <v>2352</v>
      </c>
      <c r="G325" s="170" t="s">
        <v>679</v>
      </c>
      <c r="H325" s="267" t="s">
        <v>2353</v>
      </c>
      <c r="I325" s="171" t="s">
        <v>2354</v>
      </c>
      <c r="J325" s="209" t="s">
        <v>2355</v>
      </c>
      <c r="K325" s="209" t="s">
        <v>62</v>
      </c>
      <c r="L325" s="209">
        <v>1147570232</v>
      </c>
      <c r="M325" s="209">
        <v>80329916</v>
      </c>
      <c r="N325" s="209">
        <v>20000000</v>
      </c>
      <c r="O325" s="209">
        <f>L325+M325+N325</f>
        <v>1247900148</v>
      </c>
      <c r="P325" s="209">
        <v>2023000786</v>
      </c>
      <c r="Q325" s="339" t="s">
        <v>2356</v>
      </c>
      <c r="R325" s="173">
        <v>45093</v>
      </c>
      <c r="S325" s="209">
        <v>2023000996</v>
      </c>
      <c r="T325" s="173">
        <v>45104</v>
      </c>
      <c r="U325" s="173" t="s">
        <v>87</v>
      </c>
      <c r="V325" s="173" t="s">
        <v>87</v>
      </c>
      <c r="W325" s="209" t="s">
        <v>148</v>
      </c>
      <c r="X325" s="168" t="s">
        <v>1256</v>
      </c>
      <c r="Y325" s="174">
        <v>45105</v>
      </c>
      <c r="Z325" s="167">
        <v>45105</v>
      </c>
      <c r="AA325" s="218"/>
      <c r="AB325" s="218"/>
      <c r="AC325" s="218"/>
      <c r="AD325" s="218"/>
      <c r="AE325" s="345"/>
      <c r="AF325" s="218"/>
      <c r="AG325" s="226" t="s">
        <v>2357</v>
      </c>
      <c r="AH325" s="216" t="s">
        <v>507</v>
      </c>
      <c r="AI325" s="217">
        <v>344271070</v>
      </c>
      <c r="AJ325" s="312">
        <f>L325+M325+N325</f>
        <v>1247900148</v>
      </c>
      <c r="AK325" s="218">
        <v>0</v>
      </c>
      <c r="AL325" s="218">
        <v>30</v>
      </c>
      <c r="AM325" s="184"/>
      <c r="AN325" s="411" t="s">
        <v>210</v>
      </c>
      <c r="AO325" s="168" t="s">
        <v>210</v>
      </c>
      <c r="AP325" s="34" t="s">
        <v>2358</v>
      </c>
    </row>
    <row r="326" spans="1:42" s="177" customFormat="1" x14ac:dyDescent="0.25">
      <c r="A326" s="267" t="s">
        <v>951</v>
      </c>
      <c r="B326" s="301" t="s">
        <v>2359</v>
      </c>
      <c r="C326" s="271">
        <v>317</v>
      </c>
      <c r="D326" s="334">
        <v>45105</v>
      </c>
      <c r="E326" s="209" t="s">
        <v>1548</v>
      </c>
      <c r="F326" s="347" t="s">
        <v>2360</v>
      </c>
      <c r="G326" s="170" t="s">
        <v>2361</v>
      </c>
      <c r="H326" s="267" t="s">
        <v>2362</v>
      </c>
      <c r="I326" s="171" t="s">
        <v>2363</v>
      </c>
      <c r="J326" s="209" t="s">
        <v>2364</v>
      </c>
      <c r="K326" s="209" t="s">
        <v>62</v>
      </c>
      <c r="L326" s="209">
        <v>8346660</v>
      </c>
      <c r="M326" s="209">
        <v>0</v>
      </c>
      <c r="N326" s="209">
        <v>0</v>
      </c>
      <c r="O326" s="209">
        <v>8346660</v>
      </c>
      <c r="P326" s="209">
        <v>2023000683</v>
      </c>
      <c r="Q326" s="339" t="s">
        <v>2365</v>
      </c>
      <c r="R326" s="173">
        <v>45078</v>
      </c>
      <c r="S326" s="209">
        <v>2023001005</v>
      </c>
      <c r="T326" s="173">
        <v>45105</v>
      </c>
      <c r="U326" s="174">
        <v>45118</v>
      </c>
      <c r="V326" s="173">
        <v>45125</v>
      </c>
      <c r="W326" s="209" t="s">
        <v>159</v>
      </c>
      <c r="X326" s="168" t="s">
        <v>160</v>
      </c>
      <c r="Y326" s="174">
        <v>45105</v>
      </c>
      <c r="Z326" s="352">
        <v>45139</v>
      </c>
      <c r="AA326" s="209"/>
      <c r="AB326" s="209"/>
      <c r="AC326" s="209"/>
      <c r="AD326" s="209"/>
      <c r="AE326" s="209"/>
      <c r="AF326" s="209"/>
      <c r="AG326" s="167" t="s">
        <v>2366</v>
      </c>
      <c r="AH326" s="174">
        <v>45231</v>
      </c>
      <c r="AI326" s="175">
        <v>8346660</v>
      </c>
      <c r="AJ326" s="310">
        <f>L326-AI326</f>
        <v>0</v>
      </c>
      <c r="AK326" s="209">
        <v>100</v>
      </c>
      <c r="AL326" s="209">
        <v>100</v>
      </c>
      <c r="AM326" s="168"/>
      <c r="AN326" s="410" t="s">
        <v>77</v>
      </c>
      <c r="AO326" s="168" t="s">
        <v>68</v>
      </c>
      <c r="AP326" s="34" t="s">
        <v>2367</v>
      </c>
    </row>
    <row r="327" spans="1:42" s="177" customFormat="1" x14ac:dyDescent="0.25">
      <c r="A327" s="267" t="s">
        <v>54</v>
      </c>
      <c r="B327" s="301" t="s">
        <v>2368</v>
      </c>
      <c r="C327" s="271">
        <v>318</v>
      </c>
      <c r="D327" s="334">
        <v>45105</v>
      </c>
      <c r="E327" s="209" t="s">
        <v>57</v>
      </c>
      <c r="F327" s="347" t="s">
        <v>2369</v>
      </c>
      <c r="G327" s="170" t="s">
        <v>2287</v>
      </c>
      <c r="H327" s="267" t="s">
        <v>2370</v>
      </c>
      <c r="I327" s="171">
        <v>1077873173</v>
      </c>
      <c r="J327" s="209" t="s">
        <v>2371</v>
      </c>
      <c r="K327" s="209" t="s">
        <v>76</v>
      </c>
      <c r="L327" s="209">
        <v>23360226</v>
      </c>
      <c r="M327" s="209">
        <v>0</v>
      </c>
      <c r="N327" s="209">
        <v>0</v>
      </c>
      <c r="O327" s="209">
        <v>23360226</v>
      </c>
      <c r="P327" s="209">
        <v>2023000750</v>
      </c>
      <c r="Q327" s="339" t="s">
        <v>2307</v>
      </c>
      <c r="R327" s="173">
        <v>45090</v>
      </c>
      <c r="S327" s="209">
        <v>2023001066</v>
      </c>
      <c r="T327" s="173">
        <v>45112</v>
      </c>
      <c r="U327" s="173" t="s">
        <v>87</v>
      </c>
      <c r="V327" s="173" t="s">
        <v>87</v>
      </c>
      <c r="W327" s="209" t="s">
        <v>148</v>
      </c>
      <c r="X327" s="168" t="s">
        <v>1081</v>
      </c>
      <c r="Y327" s="174">
        <v>45114</v>
      </c>
      <c r="Z327" s="167">
        <v>45113</v>
      </c>
      <c r="AA327" s="210"/>
      <c r="AB327" s="210"/>
      <c r="AC327" s="210"/>
      <c r="AD327" s="210"/>
      <c r="AE327" s="210"/>
      <c r="AF327" s="210"/>
      <c r="AG327" s="335" t="s">
        <v>266</v>
      </c>
      <c r="AH327" s="201">
        <v>45337</v>
      </c>
      <c r="AI327" s="202">
        <v>20964306</v>
      </c>
      <c r="AJ327" s="320">
        <f>L327-AI327</f>
        <v>2395920</v>
      </c>
      <c r="AK327" s="210">
        <v>89.74</v>
      </c>
      <c r="AL327" s="210">
        <v>89.74</v>
      </c>
      <c r="AM327" s="199"/>
      <c r="AN327" s="414" t="s">
        <v>77</v>
      </c>
      <c r="AO327" s="168" t="s">
        <v>68</v>
      </c>
      <c r="AP327" s="34" t="s">
        <v>2372</v>
      </c>
    </row>
    <row r="328" spans="1:42" s="177" customFormat="1" x14ac:dyDescent="0.25">
      <c r="A328" s="267" t="s">
        <v>54</v>
      </c>
      <c r="B328" s="301" t="s">
        <v>2373</v>
      </c>
      <c r="C328" s="271">
        <v>319</v>
      </c>
      <c r="D328" s="334">
        <v>45105</v>
      </c>
      <c r="E328" s="209" t="s">
        <v>57</v>
      </c>
      <c r="F328" s="347" t="s">
        <v>2374</v>
      </c>
      <c r="G328" s="170" t="s">
        <v>2287</v>
      </c>
      <c r="H328" s="267" t="s">
        <v>2375</v>
      </c>
      <c r="I328" s="171">
        <v>1081699145</v>
      </c>
      <c r="J328" s="209" t="s">
        <v>2376</v>
      </c>
      <c r="K328" s="209" t="s">
        <v>76</v>
      </c>
      <c r="L328" s="209">
        <v>23360226</v>
      </c>
      <c r="M328" s="209">
        <v>0</v>
      </c>
      <c r="N328" s="209">
        <v>0</v>
      </c>
      <c r="O328" s="209">
        <v>23360226</v>
      </c>
      <c r="P328" s="209">
        <v>2023000733</v>
      </c>
      <c r="Q328" s="339" t="s">
        <v>2307</v>
      </c>
      <c r="R328" s="173">
        <v>45085</v>
      </c>
      <c r="S328" s="209">
        <v>2023001017</v>
      </c>
      <c r="T328" s="173">
        <v>45105</v>
      </c>
      <c r="U328" s="173" t="s">
        <v>87</v>
      </c>
      <c r="V328" s="173" t="s">
        <v>87</v>
      </c>
      <c r="W328" s="209" t="s">
        <v>148</v>
      </c>
      <c r="X328" s="168" t="s">
        <v>1081</v>
      </c>
      <c r="Y328" s="174">
        <v>45106</v>
      </c>
      <c r="Z328" s="167">
        <v>45111</v>
      </c>
      <c r="AA328" s="209"/>
      <c r="AB328" s="209"/>
      <c r="AC328" s="209"/>
      <c r="AD328" s="209"/>
      <c r="AE328" s="209"/>
      <c r="AF328" s="209"/>
      <c r="AG328" s="333" t="s">
        <v>266</v>
      </c>
      <c r="AH328" s="216">
        <v>45334</v>
      </c>
      <c r="AI328" s="217">
        <v>21203898</v>
      </c>
      <c r="AJ328" s="312">
        <f>L328-AI328</f>
        <v>2156328</v>
      </c>
      <c r="AK328" s="218">
        <v>90.77</v>
      </c>
      <c r="AL328" s="218">
        <v>90.77</v>
      </c>
      <c r="AM328" s="184"/>
      <c r="AN328" s="411" t="s">
        <v>67</v>
      </c>
      <c r="AO328" s="168" t="s">
        <v>210</v>
      </c>
      <c r="AP328" s="34" t="s">
        <v>2377</v>
      </c>
    </row>
    <row r="329" spans="1:42" s="177" customFormat="1" x14ac:dyDescent="0.25">
      <c r="A329" s="267" t="s">
        <v>54</v>
      </c>
      <c r="B329" s="301" t="s">
        <v>2378</v>
      </c>
      <c r="C329" s="302">
        <v>320</v>
      </c>
      <c r="D329" s="334">
        <v>45104</v>
      </c>
      <c r="E329" s="209" t="s">
        <v>57</v>
      </c>
      <c r="F329" s="303" t="s">
        <v>2379</v>
      </c>
      <c r="G329" s="303" t="s">
        <v>1795</v>
      </c>
      <c r="H329" s="303" t="s">
        <v>2380</v>
      </c>
      <c r="I329" s="171">
        <v>1082804068</v>
      </c>
      <c r="J329" s="209" t="s">
        <v>2381</v>
      </c>
      <c r="K329" s="209" t="s">
        <v>76</v>
      </c>
      <c r="L329" s="209">
        <v>30000000</v>
      </c>
      <c r="M329" s="209">
        <v>0</v>
      </c>
      <c r="N329" s="209">
        <v>0</v>
      </c>
      <c r="O329" s="209">
        <v>30000000</v>
      </c>
      <c r="P329" s="209">
        <v>2023000783</v>
      </c>
      <c r="Q329" s="339" t="s">
        <v>2382</v>
      </c>
      <c r="R329" s="173">
        <v>45093</v>
      </c>
      <c r="S329" s="209">
        <v>2023000998</v>
      </c>
      <c r="T329" s="173">
        <v>45104</v>
      </c>
      <c r="U329" s="173" t="s">
        <v>87</v>
      </c>
      <c r="V329" s="173" t="s">
        <v>87</v>
      </c>
      <c r="W329" s="209" t="s">
        <v>148</v>
      </c>
      <c r="X329" s="168" t="s">
        <v>896</v>
      </c>
      <c r="Y329" s="174">
        <v>45114</v>
      </c>
      <c r="Z329" s="167">
        <v>45106</v>
      </c>
      <c r="AA329" s="209"/>
      <c r="AB329" s="209"/>
      <c r="AC329" s="209"/>
      <c r="AD329" s="209"/>
      <c r="AE329" s="209"/>
      <c r="AF329" s="345"/>
      <c r="AG329" s="226" t="s">
        <v>968</v>
      </c>
      <c r="AH329" s="216">
        <v>45288</v>
      </c>
      <c r="AI329" s="217">
        <v>30000000</v>
      </c>
      <c r="AJ329" s="312">
        <f>L329-AI329</f>
        <v>0</v>
      </c>
      <c r="AK329" s="218">
        <v>100</v>
      </c>
      <c r="AL329" s="218">
        <v>100</v>
      </c>
      <c r="AM329" s="184"/>
      <c r="AN329" s="411" t="s">
        <v>77</v>
      </c>
      <c r="AO329" s="168" t="s">
        <v>68</v>
      </c>
      <c r="AP329" s="34" t="s">
        <v>2383</v>
      </c>
    </row>
    <row r="330" spans="1:42" s="177" customFormat="1" x14ac:dyDescent="0.25">
      <c r="A330" s="267" t="s">
        <v>54</v>
      </c>
      <c r="B330" s="301" t="s">
        <v>2384</v>
      </c>
      <c r="C330" s="302">
        <v>321</v>
      </c>
      <c r="D330" s="334">
        <v>45105</v>
      </c>
      <c r="E330" s="322" t="s">
        <v>2385</v>
      </c>
      <c r="F330" s="303" t="s">
        <v>2386</v>
      </c>
      <c r="G330" s="267" t="s">
        <v>2387</v>
      </c>
      <c r="H330" s="267" t="s">
        <v>2388</v>
      </c>
      <c r="I330" s="171" t="s">
        <v>2389</v>
      </c>
      <c r="J330" s="209" t="s">
        <v>2390</v>
      </c>
      <c r="K330" s="209" t="s">
        <v>62</v>
      </c>
      <c r="L330" s="209">
        <v>2678878821</v>
      </c>
      <c r="M330" s="209">
        <v>0</v>
      </c>
      <c r="N330" s="209">
        <v>0</v>
      </c>
      <c r="O330" s="209">
        <v>2678878821</v>
      </c>
      <c r="P330" s="209" t="s">
        <v>2391</v>
      </c>
      <c r="Q330" s="339" t="s">
        <v>2392</v>
      </c>
      <c r="R330" s="173">
        <v>45098</v>
      </c>
      <c r="S330" s="209" t="s">
        <v>2393</v>
      </c>
      <c r="T330" s="173" t="s">
        <v>2394</v>
      </c>
      <c r="U330" s="174">
        <v>45112</v>
      </c>
      <c r="V330" s="173">
        <v>45117</v>
      </c>
      <c r="W330" s="209" t="s">
        <v>148</v>
      </c>
      <c r="X330" s="168" t="s">
        <v>439</v>
      </c>
      <c r="Y330" s="174">
        <v>45117</v>
      </c>
      <c r="Z330" s="167">
        <v>45117</v>
      </c>
      <c r="AA330" s="209"/>
      <c r="AB330" s="209"/>
      <c r="AC330" s="209"/>
      <c r="AD330" s="209"/>
      <c r="AE330" s="342"/>
      <c r="AF330" s="209"/>
      <c r="AG330" s="167" t="s">
        <v>2395</v>
      </c>
      <c r="AH330" s="174" t="s">
        <v>507</v>
      </c>
      <c r="AI330" s="175">
        <v>806825433</v>
      </c>
      <c r="AJ330" s="310">
        <f>L330-AI330</f>
        <v>1872053388</v>
      </c>
      <c r="AK330" s="209">
        <v>30.12</v>
      </c>
      <c r="AL330" s="209">
        <v>30.12</v>
      </c>
      <c r="AM330" s="168"/>
      <c r="AN330" s="410" t="s">
        <v>210</v>
      </c>
      <c r="AO330" s="168" t="s">
        <v>210</v>
      </c>
      <c r="AP330" s="34" t="s">
        <v>2396</v>
      </c>
    </row>
    <row r="331" spans="1:42" s="177" customFormat="1" x14ac:dyDescent="0.25">
      <c r="A331" s="267" t="s">
        <v>54</v>
      </c>
      <c r="B331" s="301" t="s">
        <v>2397</v>
      </c>
      <c r="C331" s="302">
        <v>322</v>
      </c>
      <c r="D331" s="334">
        <v>45105</v>
      </c>
      <c r="E331" s="322" t="s">
        <v>1249</v>
      </c>
      <c r="F331" s="303" t="s">
        <v>2398</v>
      </c>
      <c r="G331" s="267" t="s">
        <v>203</v>
      </c>
      <c r="H331" s="303" t="s">
        <v>2399</v>
      </c>
      <c r="I331" s="171" t="s">
        <v>2209</v>
      </c>
      <c r="J331" s="209" t="s">
        <v>2400</v>
      </c>
      <c r="K331" s="209" t="s">
        <v>62</v>
      </c>
      <c r="L331" s="209">
        <v>150000000</v>
      </c>
      <c r="M331" s="209">
        <v>9813538</v>
      </c>
      <c r="N331" s="209">
        <f>17475000+29865000</f>
        <v>47340000</v>
      </c>
      <c r="O331" s="209">
        <f>L331+M331+N331</f>
        <v>207153538</v>
      </c>
      <c r="P331" s="209">
        <v>2023000814</v>
      </c>
      <c r="Q331" s="339" t="s">
        <v>2401</v>
      </c>
      <c r="R331" s="173">
        <v>45103</v>
      </c>
      <c r="S331" s="209">
        <v>2023001000</v>
      </c>
      <c r="T331" s="173">
        <v>45105</v>
      </c>
      <c r="U331" s="173" t="s">
        <v>87</v>
      </c>
      <c r="V331" s="173" t="s">
        <v>87</v>
      </c>
      <c r="W331" s="209" t="s">
        <v>148</v>
      </c>
      <c r="X331" s="168" t="s">
        <v>896</v>
      </c>
      <c r="Y331" s="174">
        <v>45111</v>
      </c>
      <c r="Z331" s="167">
        <v>45106</v>
      </c>
      <c r="AA331" s="209">
        <v>30</v>
      </c>
      <c r="AB331" s="209"/>
      <c r="AC331" s="209"/>
      <c r="AD331" s="209"/>
      <c r="AE331" s="209"/>
      <c r="AF331" s="343"/>
      <c r="AG331" s="200">
        <v>45281</v>
      </c>
      <c r="AH331" s="201">
        <v>45281</v>
      </c>
      <c r="AI331" s="202">
        <v>207021994</v>
      </c>
      <c r="AJ331" s="320">
        <f>O331-AI331</f>
        <v>131544</v>
      </c>
      <c r="AK331" s="210">
        <v>100</v>
      </c>
      <c r="AL331" s="210">
        <v>100</v>
      </c>
      <c r="AM331" s="199"/>
      <c r="AN331" s="414" t="s">
        <v>77</v>
      </c>
      <c r="AO331" s="168" t="s">
        <v>210</v>
      </c>
      <c r="AP331" s="34" t="s">
        <v>2402</v>
      </c>
    </row>
    <row r="332" spans="1:42" s="177" customFormat="1" x14ac:dyDescent="0.25">
      <c r="A332" s="267" t="s">
        <v>54</v>
      </c>
      <c r="B332" s="301" t="s">
        <v>2403</v>
      </c>
      <c r="C332" s="302">
        <v>323</v>
      </c>
      <c r="D332" s="334">
        <v>45105</v>
      </c>
      <c r="E332" s="267" t="s">
        <v>201</v>
      </c>
      <c r="F332" s="303" t="s">
        <v>2404</v>
      </c>
      <c r="G332" s="267" t="s">
        <v>203</v>
      </c>
      <c r="H332" s="267" t="s">
        <v>2405</v>
      </c>
      <c r="I332" s="171" t="s">
        <v>205</v>
      </c>
      <c r="J332" s="209" t="s">
        <v>2406</v>
      </c>
      <c r="K332" s="209" t="s">
        <v>62</v>
      </c>
      <c r="L332" s="209">
        <v>124629020</v>
      </c>
      <c r="M332" s="209">
        <v>0</v>
      </c>
      <c r="N332" s="209">
        <v>0</v>
      </c>
      <c r="O332" s="209">
        <v>124629020</v>
      </c>
      <c r="P332" s="209">
        <v>2023000820</v>
      </c>
      <c r="Q332" s="339" t="s">
        <v>2407</v>
      </c>
      <c r="R332" s="173">
        <v>45104</v>
      </c>
      <c r="S332" s="209">
        <v>2023001002</v>
      </c>
      <c r="T332" s="173">
        <v>45105</v>
      </c>
      <c r="U332" s="174">
        <v>45105</v>
      </c>
      <c r="V332" s="173">
        <v>45105</v>
      </c>
      <c r="W332" s="209" t="s">
        <v>148</v>
      </c>
      <c r="X332" s="168" t="s">
        <v>208</v>
      </c>
      <c r="Y332" s="174">
        <v>45105</v>
      </c>
      <c r="Z332" s="167">
        <v>45106</v>
      </c>
      <c r="AA332" s="209"/>
      <c r="AB332" s="209"/>
      <c r="AC332" s="209"/>
      <c r="AD332" s="209"/>
      <c r="AE332" s="209"/>
      <c r="AF332" s="209"/>
      <c r="AG332" s="200" t="s">
        <v>2408</v>
      </c>
      <c r="AH332" s="353">
        <v>45287</v>
      </c>
      <c r="AI332" s="202">
        <v>124629020</v>
      </c>
      <c r="AJ332" s="320">
        <f>O332-AI332</f>
        <v>0</v>
      </c>
      <c r="AK332" s="210">
        <v>100</v>
      </c>
      <c r="AL332" s="210">
        <v>100</v>
      </c>
      <c r="AM332" s="199"/>
      <c r="AN332" s="414" t="s">
        <v>77</v>
      </c>
      <c r="AO332" s="168" t="s">
        <v>210</v>
      </c>
      <c r="AP332" s="34" t="s">
        <v>2409</v>
      </c>
    </row>
    <row r="333" spans="1:42" s="177" customFormat="1" x14ac:dyDescent="0.25">
      <c r="A333" s="267" t="s">
        <v>54</v>
      </c>
      <c r="B333" s="339" t="s">
        <v>2410</v>
      </c>
      <c r="C333" s="302">
        <v>324</v>
      </c>
      <c r="D333" s="334">
        <v>45105</v>
      </c>
      <c r="E333" s="209" t="s">
        <v>57</v>
      </c>
      <c r="F333" s="303" t="s">
        <v>2411</v>
      </c>
      <c r="G333" s="170" t="s">
        <v>2287</v>
      </c>
      <c r="H333" s="267" t="s">
        <v>2412</v>
      </c>
      <c r="I333" s="171">
        <v>1075239058</v>
      </c>
      <c r="J333" s="209" t="s">
        <v>2413</v>
      </c>
      <c r="K333" s="209" t="s">
        <v>76</v>
      </c>
      <c r="L333" s="209">
        <v>23360226</v>
      </c>
      <c r="M333" s="209">
        <v>0</v>
      </c>
      <c r="N333" s="209">
        <v>0</v>
      </c>
      <c r="O333" s="209">
        <v>23360226</v>
      </c>
      <c r="P333" s="209">
        <v>2023000769</v>
      </c>
      <c r="Q333" s="339" t="s">
        <v>2307</v>
      </c>
      <c r="R333" s="173">
        <v>45092</v>
      </c>
      <c r="S333" s="209">
        <v>2023001019</v>
      </c>
      <c r="T333" s="173">
        <v>45105</v>
      </c>
      <c r="U333" s="173" t="s">
        <v>87</v>
      </c>
      <c r="V333" s="173" t="s">
        <v>87</v>
      </c>
      <c r="W333" s="209" t="s">
        <v>148</v>
      </c>
      <c r="X333" s="168" t="s">
        <v>1081</v>
      </c>
      <c r="Y333" s="174">
        <v>45111</v>
      </c>
      <c r="Z333" s="167">
        <v>45111</v>
      </c>
      <c r="AA333" s="209"/>
      <c r="AB333" s="209"/>
      <c r="AC333" s="209"/>
      <c r="AD333" s="218"/>
      <c r="AE333" s="218"/>
      <c r="AF333" s="218"/>
      <c r="AG333" s="333" t="s">
        <v>266</v>
      </c>
      <c r="AH333" s="216">
        <v>45341</v>
      </c>
      <c r="AI333" s="207">
        <v>21203898</v>
      </c>
      <c r="AJ333" s="319">
        <f t="shared" ref="AJ333:AJ366" si="24">L333-AI333</f>
        <v>2156328</v>
      </c>
      <c r="AK333" s="212">
        <v>90.77</v>
      </c>
      <c r="AL333" s="212">
        <v>90.77</v>
      </c>
      <c r="AM333" s="208"/>
      <c r="AN333" s="413" t="s">
        <v>77</v>
      </c>
      <c r="AO333" s="168" t="s">
        <v>68</v>
      </c>
      <c r="AP333" s="34" t="s">
        <v>2414</v>
      </c>
    </row>
    <row r="334" spans="1:42" s="177" customFormat="1" x14ac:dyDescent="0.25">
      <c r="A334" s="267" t="s">
        <v>54</v>
      </c>
      <c r="B334" s="339" t="s">
        <v>2415</v>
      </c>
      <c r="C334" s="302">
        <v>325</v>
      </c>
      <c r="D334" s="334">
        <v>45105</v>
      </c>
      <c r="E334" s="267" t="s">
        <v>82</v>
      </c>
      <c r="F334" s="303" t="s">
        <v>2416</v>
      </c>
      <c r="G334" s="301" t="s">
        <v>2092</v>
      </c>
      <c r="H334" s="267" t="s">
        <v>2417</v>
      </c>
      <c r="I334" s="171">
        <v>10004251579</v>
      </c>
      <c r="J334" s="209" t="s">
        <v>2418</v>
      </c>
      <c r="K334" s="209" t="s">
        <v>76</v>
      </c>
      <c r="L334" s="209">
        <v>15000000</v>
      </c>
      <c r="M334" s="209">
        <v>0</v>
      </c>
      <c r="N334" s="209">
        <v>0</v>
      </c>
      <c r="O334" s="209">
        <v>15000000</v>
      </c>
      <c r="P334" s="209">
        <v>2023000809</v>
      </c>
      <c r="Q334" s="339" t="s">
        <v>2419</v>
      </c>
      <c r="R334" s="173">
        <v>45103</v>
      </c>
      <c r="S334" s="209">
        <v>2023001018</v>
      </c>
      <c r="T334" s="173">
        <v>45105</v>
      </c>
      <c r="U334" s="173" t="s">
        <v>87</v>
      </c>
      <c r="V334" s="173" t="s">
        <v>87</v>
      </c>
      <c r="W334" s="209" t="s">
        <v>757</v>
      </c>
      <c r="X334" s="168" t="s">
        <v>758</v>
      </c>
      <c r="Y334" s="174">
        <v>45105</v>
      </c>
      <c r="Z334" s="167">
        <v>45106</v>
      </c>
      <c r="AA334" s="209"/>
      <c r="AB334" s="209"/>
      <c r="AC334" s="342"/>
      <c r="AD334" s="209"/>
      <c r="AE334" s="209"/>
      <c r="AF334" s="209"/>
      <c r="AG334" s="167">
        <v>45288</v>
      </c>
      <c r="AH334" s="173">
        <v>45308</v>
      </c>
      <c r="AI334" s="175">
        <v>15000000</v>
      </c>
      <c r="AJ334" s="310">
        <f t="shared" si="24"/>
        <v>0</v>
      </c>
      <c r="AK334" s="209">
        <v>100</v>
      </c>
      <c r="AL334" s="209">
        <v>100</v>
      </c>
      <c r="AM334" s="168"/>
      <c r="AN334" s="410" t="s">
        <v>77</v>
      </c>
      <c r="AO334" s="168" t="s">
        <v>68</v>
      </c>
      <c r="AP334" s="34" t="s">
        <v>2420</v>
      </c>
    </row>
    <row r="335" spans="1:42" s="177" customFormat="1" x14ac:dyDescent="0.25">
      <c r="A335" s="267" t="s">
        <v>54</v>
      </c>
      <c r="B335" s="339" t="s">
        <v>2421</v>
      </c>
      <c r="C335" s="302">
        <v>326</v>
      </c>
      <c r="D335" s="334">
        <v>45105</v>
      </c>
      <c r="E335" s="209" t="s">
        <v>57</v>
      </c>
      <c r="F335" s="303" t="s">
        <v>2422</v>
      </c>
      <c r="G335" s="170" t="s">
        <v>2287</v>
      </c>
      <c r="H335" s="267" t="s">
        <v>2423</v>
      </c>
      <c r="I335" s="171">
        <v>1079411071</v>
      </c>
      <c r="J335" s="209" t="s">
        <v>2424</v>
      </c>
      <c r="K335" s="209" t="s">
        <v>76</v>
      </c>
      <c r="L335" s="209">
        <v>23360226</v>
      </c>
      <c r="M335" s="209">
        <v>0</v>
      </c>
      <c r="N335" s="209">
        <v>0</v>
      </c>
      <c r="O335" s="209">
        <v>23360226</v>
      </c>
      <c r="P335" s="209">
        <v>2023000764</v>
      </c>
      <c r="Q335" s="339" t="s">
        <v>2425</v>
      </c>
      <c r="R335" s="173">
        <v>45091</v>
      </c>
      <c r="S335" s="209">
        <v>2023001065</v>
      </c>
      <c r="T335" s="173">
        <v>45112</v>
      </c>
      <c r="U335" s="173" t="s">
        <v>87</v>
      </c>
      <c r="V335" s="173" t="s">
        <v>87</v>
      </c>
      <c r="W335" s="209" t="s">
        <v>148</v>
      </c>
      <c r="X335" s="168" t="s">
        <v>1081</v>
      </c>
      <c r="Y335" s="174">
        <v>45105</v>
      </c>
      <c r="Z335" s="167">
        <v>45113</v>
      </c>
      <c r="AA335" s="209"/>
      <c r="AB335" s="209"/>
      <c r="AC335" s="209"/>
      <c r="AD335" s="210"/>
      <c r="AE335" s="210"/>
      <c r="AF335" s="210"/>
      <c r="AG335" s="338" t="s">
        <v>266</v>
      </c>
      <c r="AH335" s="206">
        <v>45356</v>
      </c>
      <c r="AI335" s="207">
        <v>20964305</v>
      </c>
      <c r="AJ335" s="319">
        <f t="shared" si="24"/>
        <v>2395921</v>
      </c>
      <c r="AK335" s="212">
        <v>89.74</v>
      </c>
      <c r="AL335" s="212">
        <v>89.74</v>
      </c>
      <c r="AM335" s="208"/>
      <c r="AN335" s="413" t="s">
        <v>67</v>
      </c>
      <c r="AO335" s="168" t="s">
        <v>210</v>
      </c>
      <c r="AP335" s="34" t="s">
        <v>2426</v>
      </c>
    </row>
    <row r="336" spans="1:42" s="177" customFormat="1" x14ac:dyDescent="0.25">
      <c r="A336" s="267" t="s">
        <v>54</v>
      </c>
      <c r="B336" s="339" t="s">
        <v>2427</v>
      </c>
      <c r="C336" s="302">
        <v>327</v>
      </c>
      <c r="D336" s="334">
        <v>45105</v>
      </c>
      <c r="E336" s="267" t="s">
        <v>82</v>
      </c>
      <c r="F336" s="303" t="s">
        <v>2428</v>
      </c>
      <c r="G336" s="267" t="s">
        <v>512</v>
      </c>
      <c r="H336" s="267" t="s">
        <v>2429</v>
      </c>
      <c r="I336" s="304">
        <v>1075242623</v>
      </c>
      <c r="J336" s="267" t="s">
        <v>2430</v>
      </c>
      <c r="K336" s="267" t="s">
        <v>76</v>
      </c>
      <c r="L336" s="267">
        <v>21120000</v>
      </c>
      <c r="M336" s="267">
        <v>0</v>
      </c>
      <c r="N336" s="267">
        <v>0</v>
      </c>
      <c r="O336" s="267">
        <v>21120000</v>
      </c>
      <c r="P336" s="267" t="s">
        <v>2431</v>
      </c>
      <c r="Q336" s="301" t="s">
        <v>2432</v>
      </c>
      <c r="R336" s="306">
        <v>45077</v>
      </c>
      <c r="S336" s="267">
        <v>2023000016</v>
      </c>
      <c r="T336" s="306">
        <v>45105</v>
      </c>
      <c r="U336" s="306" t="s">
        <v>87</v>
      </c>
      <c r="V336" s="306" t="s">
        <v>87</v>
      </c>
      <c r="W336" s="209" t="s">
        <v>581</v>
      </c>
      <c r="X336" s="168" t="s">
        <v>582</v>
      </c>
      <c r="Y336" s="307">
        <v>45121</v>
      </c>
      <c r="Z336" s="167">
        <v>45111</v>
      </c>
      <c r="AA336" s="267"/>
      <c r="AB336" s="267"/>
      <c r="AC336" s="267"/>
      <c r="AD336" s="267"/>
      <c r="AE336" s="267"/>
      <c r="AF336" s="313"/>
      <c r="AG336" s="167">
        <v>45290</v>
      </c>
      <c r="AH336" s="173">
        <v>45301</v>
      </c>
      <c r="AI336" s="310">
        <v>20768000</v>
      </c>
      <c r="AJ336" s="310">
        <f t="shared" si="24"/>
        <v>352000</v>
      </c>
      <c r="AK336" s="209">
        <v>100</v>
      </c>
      <c r="AL336" s="209">
        <v>98.33</v>
      </c>
      <c r="AM336" s="238"/>
      <c r="AN336" s="415" t="s">
        <v>77</v>
      </c>
      <c r="AO336" s="168" t="s">
        <v>68</v>
      </c>
      <c r="AP336" s="34" t="s">
        <v>2433</v>
      </c>
    </row>
    <row r="337" spans="1:42" s="177" customFormat="1" x14ac:dyDescent="0.25">
      <c r="A337" s="267" t="s">
        <v>54</v>
      </c>
      <c r="B337" s="301" t="s">
        <v>2434</v>
      </c>
      <c r="C337" s="302">
        <v>328</v>
      </c>
      <c r="D337" s="334">
        <v>45106</v>
      </c>
      <c r="E337" s="209" t="s">
        <v>57</v>
      </c>
      <c r="F337" s="303" t="s">
        <v>2435</v>
      </c>
      <c r="G337" s="267" t="s">
        <v>512</v>
      </c>
      <c r="H337" s="322" t="s">
        <v>2436</v>
      </c>
      <c r="I337" s="304">
        <v>83234711</v>
      </c>
      <c r="J337" s="267" t="s">
        <v>2437</v>
      </c>
      <c r="K337" s="267" t="s">
        <v>76</v>
      </c>
      <c r="L337" s="267">
        <v>26906046</v>
      </c>
      <c r="M337" s="267">
        <v>0</v>
      </c>
      <c r="N337" s="267">
        <v>0</v>
      </c>
      <c r="O337" s="267">
        <v>26906046</v>
      </c>
      <c r="P337" s="267">
        <v>2023000776</v>
      </c>
      <c r="Q337" s="301" t="s">
        <v>2438</v>
      </c>
      <c r="R337" s="306">
        <v>45093</v>
      </c>
      <c r="S337" s="267">
        <v>2023001028</v>
      </c>
      <c r="T337" s="306">
        <v>45106</v>
      </c>
      <c r="U337" s="306" t="s">
        <v>87</v>
      </c>
      <c r="V337" s="306" t="s">
        <v>87</v>
      </c>
      <c r="W337" s="267" t="s">
        <v>64</v>
      </c>
      <c r="X337" s="168" t="s">
        <v>65</v>
      </c>
      <c r="Y337" s="307">
        <v>45106</v>
      </c>
      <c r="Z337" s="167">
        <v>45112</v>
      </c>
      <c r="AA337" s="267"/>
      <c r="AB337" s="267"/>
      <c r="AC337" s="267"/>
      <c r="AD337" s="267"/>
      <c r="AE337" s="267"/>
      <c r="AF337" s="267"/>
      <c r="AG337" s="200">
        <v>45656</v>
      </c>
      <c r="AH337" s="206">
        <v>45412</v>
      </c>
      <c r="AI337" s="319">
        <v>26308134</v>
      </c>
      <c r="AJ337" s="319">
        <f t="shared" si="24"/>
        <v>597912</v>
      </c>
      <c r="AK337" s="212">
        <v>97.8</v>
      </c>
      <c r="AL337" s="212">
        <v>97.8</v>
      </c>
      <c r="AM337" s="208"/>
      <c r="AN337" s="413" t="s">
        <v>77</v>
      </c>
      <c r="AO337" s="168" t="s">
        <v>78</v>
      </c>
      <c r="AP337" s="34" t="s">
        <v>2439</v>
      </c>
    </row>
    <row r="338" spans="1:42" s="177" customFormat="1" x14ac:dyDescent="0.25">
      <c r="A338" s="267" t="s">
        <v>54</v>
      </c>
      <c r="B338" s="301" t="s">
        <v>2440</v>
      </c>
      <c r="C338" s="302">
        <v>329</v>
      </c>
      <c r="D338" s="334">
        <v>45106</v>
      </c>
      <c r="E338" s="209" t="s">
        <v>57</v>
      </c>
      <c r="F338" s="303" t="s">
        <v>2441</v>
      </c>
      <c r="G338" s="170" t="s">
        <v>2287</v>
      </c>
      <c r="H338" s="267" t="s">
        <v>2442</v>
      </c>
      <c r="I338" s="304">
        <v>1075220015</v>
      </c>
      <c r="J338" s="267" t="s">
        <v>2443</v>
      </c>
      <c r="K338" s="267" t="s">
        <v>76</v>
      </c>
      <c r="L338" s="267">
        <v>23360226</v>
      </c>
      <c r="M338" s="267">
        <v>0</v>
      </c>
      <c r="N338" s="267">
        <v>0</v>
      </c>
      <c r="O338" s="267">
        <v>23360226</v>
      </c>
      <c r="P338" s="267">
        <v>2023000734</v>
      </c>
      <c r="Q338" s="301" t="s">
        <v>2307</v>
      </c>
      <c r="R338" s="306">
        <v>45085</v>
      </c>
      <c r="S338" s="267">
        <v>2023001088</v>
      </c>
      <c r="T338" s="306">
        <v>45117</v>
      </c>
      <c r="U338" s="306" t="s">
        <v>87</v>
      </c>
      <c r="V338" s="306" t="s">
        <v>87</v>
      </c>
      <c r="W338" s="267" t="s">
        <v>148</v>
      </c>
      <c r="X338" s="168" t="s">
        <v>1081</v>
      </c>
      <c r="Y338" s="307">
        <v>45106</v>
      </c>
      <c r="Z338" s="167">
        <v>45118</v>
      </c>
      <c r="AA338" s="267"/>
      <c r="AB338" s="267"/>
      <c r="AC338" s="267"/>
      <c r="AD338" s="267"/>
      <c r="AE338" s="267"/>
      <c r="AF338" s="267"/>
      <c r="AG338" s="333" t="s">
        <v>266</v>
      </c>
      <c r="AH338" s="216">
        <v>45320</v>
      </c>
      <c r="AI338" s="312">
        <v>21563286</v>
      </c>
      <c r="AJ338" s="312">
        <f t="shared" si="24"/>
        <v>1796940</v>
      </c>
      <c r="AK338" s="218">
        <v>100</v>
      </c>
      <c r="AL338" s="218">
        <v>76.92</v>
      </c>
      <c r="AM338" s="184"/>
      <c r="AN338" s="411" t="s">
        <v>67</v>
      </c>
      <c r="AO338" s="168" t="s">
        <v>210</v>
      </c>
      <c r="AP338" s="34" t="s">
        <v>2444</v>
      </c>
    </row>
    <row r="339" spans="1:42" s="177" customFormat="1" x14ac:dyDescent="0.25">
      <c r="A339" s="267" t="s">
        <v>54</v>
      </c>
      <c r="B339" s="301" t="s">
        <v>2445</v>
      </c>
      <c r="C339" s="302" t="s">
        <v>2446</v>
      </c>
      <c r="D339" s="334">
        <v>45105</v>
      </c>
      <c r="E339" s="209" t="s">
        <v>57</v>
      </c>
      <c r="F339" s="303" t="s">
        <v>2447</v>
      </c>
      <c r="G339" s="267" t="s">
        <v>512</v>
      </c>
      <c r="H339" s="267" t="s">
        <v>2448</v>
      </c>
      <c r="I339" s="304">
        <v>7691013</v>
      </c>
      <c r="J339" s="267" t="s">
        <v>2449</v>
      </c>
      <c r="K339" s="267" t="s">
        <v>76</v>
      </c>
      <c r="L339" s="267">
        <v>31207680</v>
      </c>
      <c r="M339" s="267">
        <v>0</v>
      </c>
      <c r="N339" s="267">
        <v>0</v>
      </c>
      <c r="O339" s="267">
        <v>31207680</v>
      </c>
      <c r="P339" s="267" t="s">
        <v>2450</v>
      </c>
      <c r="Q339" s="301" t="s">
        <v>2451</v>
      </c>
      <c r="R339" s="306">
        <v>45077</v>
      </c>
      <c r="S339" s="267">
        <v>2023000015</v>
      </c>
      <c r="T339" s="306">
        <v>45105</v>
      </c>
      <c r="U339" s="306" t="s">
        <v>87</v>
      </c>
      <c r="V339" s="306" t="s">
        <v>87</v>
      </c>
      <c r="W339" s="209" t="s">
        <v>581</v>
      </c>
      <c r="X339" s="168" t="s">
        <v>582</v>
      </c>
      <c r="Y339" s="307">
        <v>45106</v>
      </c>
      <c r="Z339" s="167">
        <v>45111</v>
      </c>
      <c r="AA339" s="267"/>
      <c r="AB339" s="267"/>
      <c r="AC339" s="267"/>
      <c r="AD339" s="267"/>
      <c r="AE339" s="267"/>
      <c r="AF339" s="313"/>
      <c r="AG339" s="167">
        <v>45290</v>
      </c>
      <c r="AH339" s="173">
        <v>45295</v>
      </c>
      <c r="AI339" s="310">
        <v>31207680</v>
      </c>
      <c r="AJ339" s="310">
        <f t="shared" si="24"/>
        <v>0</v>
      </c>
      <c r="AK339" s="209">
        <v>100</v>
      </c>
      <c r="AL339" s="209">
        <v>100</v>
      </c>
      <c r="AM339" s="238"/>
      <c r="AN339" s="415" t="s">
        <v>77</v>
      </c>
      <c r="AO339" s="168" t="s">
        <v>68</v>
      </c>
      <c r="AP339" s="34" t="s">
        <v>2452</v>
      </c>
    </row>
    <row r="340" spans="1:42" s="177" customFormat="1" x14ac:dyDescent="0.25">
      <c r="A340" s="267" t="s">
        <v>54</v>
      </c>
      <c r="B340" s="301" t="s">
        <v>2453</v>
      </c>
      <c r="C340" s="302">
        <v>331</v>
      </c>
      <c r="D340" s="334">
        <v>45105</v>
      </c>
      <c r="E340" s="267" t="s">
        <v>201</v>
      </c>
      <c r="F340" s="303" t="s">
        <v>2454</v>
      </c>
      <c r="G340" s="267" t="s">
        <v>489</v>
      </c>
      <c r="H340" s="311" t="s">
        <v>2455</v>
      </c>
      <c r="I340" s="304" t="s">
        <v>2456</v>
      </c>
      <c r="J340" s="267" t="s">
        <v>2457</v>
      </c>
      <c r="K340" s="267" t="s">
        <v>62</v>
      </c>
      <c r="L340" s="267">
        <v>129322790</v>
      </c>
      <c r="M340" s="267">
        <v>0</v>
      </c>
      <c r="N340" s="267">
        <v>0</v>
      </c>
      <c r="O340" s="267">
        <v>129322790</v>
      </c>
      <c r="P340" s="267">
        <v>2023000825</v>
      </c>
      <c r="Q340" s="301" t="s">
        <v>2458</v>
      </c>
      <c r="R340" s="306">
        <v>45105</v>
      </c>
      <c r="S340" s="267">
        <v>2023001016</v>
      </c>
      <c r="T340" s="306">
        <v>45105</v>
      </c>
      <c r="U340" s="307">
        <v>45117</v>
      </c>
      <c r="V340" s="306">
        <v>45119</v>
      </c>
      <c r="W340" s="267" t="s">
        <v>148</v>
      </c>
      <c r="X340" s="168" t="s">
        <v>208</v>
      </c>
      <c r="Y340" s="307">
        <v>45120</v>
      </c>
      <c r="Z340" s="167">
        <v>45126</v>
      </c>
      <c r="AA340" s="267"/>
      <c r="AB340" s="267"/>
      <c r="AC340" s="267"/>
      <c r="AD340" s="267"/>
      <c r="AE340" s="267"/>
      <c r="AF340" s="267"/>
      <c r="AG340" s="247">
        <v>45275</v>
      </c>
      <c r="AH340" s="353">
        <v>45288</v>
      </c>
      <c r="AI340" s="319">
        <v>129322790</v>
      </c>
      <c r="AJ340" s="319">
        <f t="shared" si="24"/>
        <v>0</v>
      </c>
      <c r="AK340" s="212">
        <v>100</v>
      </c>
      <c r="AL340" s="212">
        <v>100</v>
      </c>
      <c r="AM340" s="168"/>
      <c r="AN340" s="410" t="s">
        <v>77</v>
      </c>
      <c r="AO340" s="168" t="s">
        <v>78</v>
      </c>
      <c r="AP340" s="34" t="s">
        <v>2459</v>
      </c>
    </row>
    <row r="341" spans="1:42" s="177" customFormat="1" x14ac:dyDescent="0.25">
      <c r="A341" s="267" t="s">
        <v>54</v>
      </c>
      <c r="B341" s="301" t="s">
        <v>2460</v>
      </c>
      <c r="C341" s="302">
        <v>332</v>
      </c>
      <c r="D341" s="334">
        <v>45105</v>
      </c>
      <c r="E341" s="209" t="s">
        <v>57</v>
      </c>
      <c r="F341" s="303" t="s">
        <v>2461</v>
      </c>
      <c r="G341" s="303" t="s">
        <v>1981</v>
      </c>
      <c r="H341" s="311" t="s">
        <v>2462</v>
      </c>
      <c r="I341" s="304">
        <v>93386241</v>
      </c>
      <c r="J341" s="267" t="s">
        <v>2463</v>
      </c>
      <c r="K341" s="267" t="s">
        <v>76</v>
      </c>
      <c r="L341" s="267">
        <v>37349760</v>
      </c>
      <c r="M341" s="267">
        <v>0</v>
      </c>
      <c r="N341" s="267">
        <v>0</v>
      </c>
      <c r="O341" s="267">
        <v>37349760</v>
      </c>
      <c r="P341" s="267" t="s">
        <v>2464</v>
      </c>
      <c r="Q341" s="301" t="s">
        <v>2465</v>
      </c>
      <c r="R341" s="306">
        <v>45077</v>
      </c>
      <c r="S341" s="267">
        <v>2023000017</v>
      </c>
      <c r="T341" s="306">
        <v>45105</v>
      </c>
      <c r="U341" s="306" t="s">
        <v>87</v>
      </c>
      <c r="V341" s="306" t="s">
        <v>87</v>
      </c>
      <c r="W341" s="209" t="s">
        <v>581</v>
      </c>
      <c r="X341" s="168" t="s">
        <v>582</v>
      </c>
      <c r="Y341" s="307">
        <v>45111</v>
      </c>
      <c r="Z341" s="167">
        <v>45111</v>
      </c>
      <c r="AA341" s="267"/>
      <c r="AB341" s="267"/>
      <c r="AC341" s="267"/>
      <c r="AD341" s="267"/>
      <c r="AE341" s="267"/>
      <c r="AF341" s="354"/>
      <c r="AG341" s="226">
        <v>45290</v>
      </c>
      <c r="AH341" s="216">
        <v>45302</v>
      </c>
      <c r="AI341" s="312">
        <v>31480512</v>
      </c>
      <c r="AJ341" s="312">
        <f t="shared" si="24"/>
        <v>5869248</v>
      </c>
      <c r="AK341" s="218">
        <v>100</v>
      </c>
      <c r="AL341" s="218">
        <v>84.28</v>
      </c>
      <c r="AM341" s="168"/>
      <c r="AN341" s="410" t="s">
        <v>77</v>
      </c>
      <c r="AO341" s="168" t="s">
        <v>68</v>
      </c>
      <c r="AP341" s="34" t="s">
        <v>2466</v>
      </c>
    </row>
    <row r="342" spans="1:42" s="177" customFormat="1" x14ac:dyDescent="0.25">
      <c r="A342" s="267" t="s">
        <v>54</v>
      </c>
      <c r="B342" s="301" t="s">
        <v>2467</v>
      </c>
      <c r="C342" s="302">
        <v>333</v>
      </c>
      <c r="D342" s="334">
        <v>45106</v>
      </c>
      <c r="E342" s="267" t="s">
        <v>82</v>
      </c>
      <c r="F342" s="303" t="s">
        <v>2468</v>
      </c>
      <c r="G342" s="303" t="s">
        <v>512</v>
      </c>
      <c r="H342" s="303" t="s">
        <v>2469</v>
      </c>
      <c r="I342" s="304">
        <v>1007605163</v>
      </c>
      <c r="J342" s="267" t="s">
        <v>2470</v>
      </c>
      <c r="K342" s="267" t="s">
        <v>76</v>
      </c>
      <c r="L342" s="267">
        <v>7439040</v>
      </c>
      <c r="M342" s="267">
        <v>0</v>
      </c>
      <c r="N342" s="267">
        <v>0</v>
      </c>
      <c r="O342" s="267">
        <v>7439040</v>
      </c>
      <c r="P342" s="267">
        <v>2023000816</v>
      </c>
      <c r="Q342" s="301" t="s">
        <v>2471</v>
      </c>
      <c r="R342" s="306">
        <v>45103</v>
      </c>
      <c r="S342" s="267">
        <v>2023001049</v>
      </c>
      <c r="T342" s="306">
        <v>45106</v>
      </c>
      <c r="U342" s="306" t="s">
        <v>87</v>
      </c>
      <c r="V342" s="306" t="s">
        <v>87</v>
      </c>
      <c r="W342" s="267" t="s">
        <v>159</v>
      </c>
      <c r="X342" s="168" t="s">
        <v>197</v>
      </c>
      <c r="Y342" s="307">
        <v>45106</v>
      </c>
      <c r="Z342" s="167">
        <v>45111</v>
      </c>
      <c r="AA342" s="267"/>
      <c r="AB342" s="267"/>
      <c r="AC342" s="314"/>
      <c r="AD342" s="314"/>
      <c r="AE342" s="354"/>
      <c r="AF342" s="267"/>
      <c r="AG342" s="167">
        <v>45290</v>
      </c>
      <c r="AH342" s="173">
        <v>45290</v>
      </c>
      <c r="AI342" s="310">
        <v>7315056</v>
      </c>
      <c r="AJ342" s="310">
        <f t="shared" si="24"/>
        <v>123984</v>
      </c>
      <c r="AK342" s="209">
        <v>98.8</v>
      </c>
      <c r="AL342" s="209">
        <v>98.8</v>
      </c>
      <c r="AM342" s="168"/>
      <c r="AN342" s="410" t="s">
        <v>77</v>
      </c>
      <c r="AO342" s="168" t="s">
        <v>210</v>
      </c>
      <c r="AP342" s="34" t="s">
        <v>2472</v>
      </c>
    </row>
    <row r="343" spans="1:42" s="177" customFormat="1" x14ac:dyDescent="0.25">
      <c r="A343" s="267" t="s">
        <v>54</v>
      </c>
      <c r="B343" s="301" t="s">
        <v>2473</v>
      </c>
      <c r="C343" s="302">
        <v>334</v>
      </c>
      <c r="D343" s="334">
        <v>45106</v>
      </c>
      <c r="E343" s="209" t="s">
        <v>57</v>
      </c>
      <c r="F343" s="303" t="s">
        <v>2474</v>
      </c>
      <c r="G343" s="303" t="s">
        <v>512</v>
      </c>
      <c r="H343" s="267" t="s">
        <v>2475</v>
      </c>
      <c r="I343" s="304">
        <v>52147682</v>
      </c>
      <c r="J343" s="267" t="s">
        <v>2476</v>
      </c>
      <c r="K343" s="267" t="s">
        <v>76</v>
      </c>
      <c r="L343" s="267">
        <v>40662066</v>
      </c>
      <c r="M343" s="267">
        <v>0</v>
      </c>
      <c r="N343" s="267">
        <v>0</v>
      </c>
      <c r="O343" s="267">
        <v>40662066</v>
      </c>
      <c r="P343" s="267">
        <v>2023000801</v>
      </c>
      <c r="Q343" s="301" t="s">
        <v>2477</v>
      </c>
      <c r="R343" s="306">
        <v>45097</v>
      </c>
      <c r="S343" s="267">
        <v>2023001026</v>
      </c>
      <c r="T343" s="306">
        <v>45106</v>
      </c>
      <c r="U343" s="307">
        <v>45106</v>
      </c>
      <c r="V343" s="306">
        <v>45111</v>
      </c>
      <c r="W343" s="267" t="s">
        <v>180</v>
      </c>
      <c r="X343" s="168" t="s">
        <v>339</v>
      </c>
      <c r="Y343" s="307">
        <v>45112</v>
      </c>
      <c r="Z343" s="167">
        <v>45112</v>
      </c>
      <c r="AA343" s="267"/>
      <c r="AB343" s="313"/>
      <c r="AC343" s="267"/>
      <c r="AD343" s="267"/>
      <c r="AE343" s="314"/>
      <c r="AF343" s="355"/>
      <c r="AG343" s="247" t="s">
        <v>66</v>
      </c>
      <c r="AH343" s="233">
        <v>45295</v>
      </c>
      <c r="AI343" s="319">
        <v>39758464</v>
      </c>
      <c r="AJ343" s="319">
        <f t="shared" si="24"/>
        <v>903602</v>
      </c>
      <c r="AK343" s="212">
        <v>98</v>
      </c>
      <c r="AL343" s="212">
        <v>98</v>
      </c>
      <c r="AM343" s="168"/>
      <c r="AN343" s="410" t="s">
        <v>77</v>
      </c>
      <c r="AO343" s="168" t="s">
        <v>68</v>
      </c>
      <c r="AP343" s="34" t="s">
        <v>2478</v>
      </c>
    </row>
    <row r="344" spans="1:42" s="177" customFormat="1" x14ac:dyDescent="0.25">
      <c r="A344" s="267" t="s">
        <v>1690</v>
      </c>
      <c r="B344" s="301" t="s">
        <v>2479</v>
      </c>
      <c r="C344" s="356">
        <v>112239</v>
      </c>
      <c r="D344" s="334">
        <v>45105</v>
      </c>
      <c r="E344" s="267" t="s">
        <v>1307</v>
      </c>
      <c r="F344" s="303" t="s">
        <v>2480</v>
      </c>
      <c r="G344" s="267" t="s">
        <v>679</v>
      </c>
      <c r="H344" s="267" t="s">
        <v>2481</v>
      </c>
      <c r="I344" s="304" t="s">
        <v>2482</v>
      </c>
      <c r="J344" s="267" t="s">
        <v>2483</v>
      </c>
      <c r="K344" s="267" t="s">
        <v>62</v>
      </c>
      <c r="L344" s="267">
        <v>72298206</v>
      </c>
      <c r="M344" s="267">
        <v>0</v>
      </c>
      <c r="N344" s="267">
        <v>0</v>
      </c>
      <c r="O344" s="267">
        <v>72298206</v>
      </c>
      <c r="P344" s="267">
        <v>2023000730</v>
      </c>
      <c r="Q344" s="301" t="s">
        <v>2484</v>
      </c>
      <c r="R344" s="306">
        <v>45084</v>
      </c>
      <c r="S344" s="267">
        <v>2023001014</v>
      </c>
      <c r="T344" s="306">
        <v>45105</v>
      </c>
      <c r="U344" s="307">
        <v>45106</v>
      </c>
      <c r="V344" s="306">
        <v>45111</v>
      </c>
      <c r="W344" s="267" t="s">
        <v>180</v>
      </c>
      <c r="X344" s="168" t="s">
        <v>188</v>
      </c>
      <c r="Y344" s="307">
        <v>45105</v>
      </c>
      <c r="Z344" s="167">
        <v>45111</v>
      </c>
      <c r="AA344" s="267"/>
      <c r="AB344" s="267"/>
      <c r="AC344" s="318"/>
      <c r="AD344" s="357"/>
      <c r="AE344" s="267"/>
      <c r="AF344" s="267"/>
      <c r="AG344" s="167">
        <v>45473</v>
      </c>
      <c r="AH344" s="173"/>
      <c r="AI344" s="310">
        <v>72298206</v>
      </c>
      <c r="AJ344" s="310">
        <f t="shared" si="24"/>
        <v>0</v>
      </c>
      <c r="AK344" s="209">
        <v>75</v>
      </c>
      <c r="AL344" s="209">
        <v>100</v>
      </c>
      <c r="AM344" s="168"/>
      <c r="AN344" s="410" t="s">
        <v>67</v>
      </c>
      <c r="AO344" s="168" t="s">
        <v>1696</v>
      </c>
      <c r="AP344" s="34" t="s">
        <v>2485</v>
      </c>
    </row>
    <row r="345" spans="1:42" s="177" customFormat="1" x14ac:dyDescent="0.25">
      <c r="A345" s="267" t="s">
        <v>54</v>
      </c>
      <c r="B345" s="339" t="s">
        <v>2486</v>
      </c>
      <c r="C345" s="302">
        <v>335</v>
      </c>
      <c r="D345" s="334">
        <v>45106</v>
      </c>
      <c r="E345" s="209" t="s">
        <v>57</v>
      </c>
      <c r="F345" s="303" t="s">
        <v>2487</v>
      </c>
      <c r="G345" s="267" t="s">
        <v>1509</v>
      </c>
      <c r="H345" s="303" t="s">
        <v>2488</v>
      </c>
      <c r="I345" s="304">
        <v>1075233223</v>
      </c>
      <c r="J345" s="267" t="s">
        <v>2489</v>
      </c>
      <c r="K345" s="267" t="s">
        <v>76</v>
      </c>
      <c r="L345" s="267">
        <v>23191656</v>
      </c>
      <c r="M345" s="267">
        <v>0</v>
      </c>
      <c r="N345" s="267">
        <v>0</v>
      </c>
      <c r="O345" s="267">
        <v>23191656</v>
      </c>
      <c r="P345" s="267">
        <v>2023000819</v>
      </c>
      <c r="Q345" s="301" t="s">
        <v>2490</v>
      </c>
      <c r="R345" s="306">
        <v>45103</v>
      </c>
      <c r="S345" s="267">
        <v>2023001059</v>
      </c>
      <c r="T345" s="306">
        <v>45112</v>
      </c>
      <c r="U345" s="306" t="s">
        <v>87</v>
      </c>
      <c r="V345" s="306" t="s">
        <v>87</v>
      </c>
      <c r="W345" s="267" t="s">
        <v>159</v>
      </c>
      <c r="X345" s="168" t="s">
        <v>300</v>
      </c>
      <c r="Y345" s="307">
        <v>45114</v>
      </c>
      <c r="Z345" s="167">
        <v>45107</v>
      </c>
      <c r="AA345" s="267"/>
      <c r="AB345" s="267"/>
      <c r="AC345" s="267"/>
      <c r="AD345" s="313"/>
      <c r="AE345" s="318"/>
      <c r="AF345" s="318"/>
      <c r="AG345" s="247">
        <v>45289</v>
      </c>
      <c r="AH345" s="206">
        <v>45313</v>
      </c>
      <c r="AI345" s="319">
        <v>23191656</v>
      </c>
      <c r="AJ345" s="319">
        <f t="shared" si="24"/>
        <v>0</v>
      </c>
      <c r="AK345" s="212">
        <v>100</v>
      </c>
      <c r="AL345" s="212">
        <v>100</v>
      </c>
      <c r="AM345" s="208"/>
      <c r="AN345" s="410" t="s">
        <v>77</v>
      </c>
      <c r="AO345" s="168" t="s">
        <v>210</v>
      </c>
      <c r="AP345" s="34" t="s">
        <v>2491</v>
      </c>
    </row>
    <row r="346" spans="1:42" s="177" customFormat="1" x14ac:dyDescent="0.25">
      <c r="A346" s="267" t="s">
        <v>54</v>
      </c>
      <c r="B346" s="339" t="s">
        <v>2492</v>
      </c>
      <c r="C346" s="302">
        <v>336</v>
      </c>
      <c r="D346" s="334">
        <v>45105</v>
      </c>
      <c r="E346" s="209" t="s">
        <v>57</v>
      </c>
      <c r="F346" s="303" t="s">
        <v>2493</v>
      </c>
      <c r="G346" s="303" t="s">
        <v>2494</v>
      </c>
      <c r="H346" s="311" t="s">
        <v>2495</v>
      </c>
      <c r="I346" s="304">
        <v>1075211109</v>
      </c>
      <c r="J346" s="267" t="s">
        <v>2496</v>
      </c>
      <c r="K346" s="267" t="s">
        <v>76</v>
      </c>
      <c r="L346" s="267">
        <v>24000000</v>
      </c>
      <c r="M346" s="267">
        <v>0</v>
      </c>
      <c r="N346" s="267">
        <v>0</v>
      </c>
      <c r="O346" s="267">
        <v>24000000</v>
      </c>
      <c r="P346" s="303" t="s">
        <v>2497</v>
      </c>
      <c r="Q346" s="301" t="s">
        <v>2498</v>
      </c>
      <c r="R346" s="306">
        <v>45084</v>
      </c>
      <c r="S346" s="267">
        <v>2023000018</v>
      </c>
      <c r="T346" s="306">
        <v>45105</v>
      </c>
      <c r="U346" s="306" t="s">
        <v>87</v>
      </c>
      <c r="V346" s="306" t="s">
        <v>87</v>
      </c>
      <c r="W346" s="209" t="s">
        <v>581</v>
      </c>
      <c r="X346" s="168" t="s">
        <v>582</v>
      </c>
      <c r="Y346" s="307">
        <v>45111</v>
      </c>
      <c r="Z346" s="167">
        <v>45111</v>
      </c>
      <c r="AA346" s="267"/>
      <c r="AB346" s="267"/>
      <c r="AC346" s="267"/>
      <c r="AD346" s="267"/>
      <c r="AE346" s="318"/>
      <c r="AF346" s="357"/>
      <c r="AG346" s="167" t="s">
        <v>266</v>
      </c>
      <c r="AH346" s="173">
        <v>45317</v>
      </c>
      <c r="AI346" s="310">
        <v>24000000</v>
      </c>
      <c r="AJ346" s="310">
        <f t="shared" si="24"/>
        <v>0</v>
      </c>
      <c r="AK346" s="209">
        <v>100</v>
      </c>
      <c r="AL346" s="209">
        <v>100</v>
      </c>
      <c r="AM346" s="168"/>
      <c r="AN346" s="410" t="s">
        <v>77</v>
      </c>
      <c r="AO346" s="168" t="s">
        <v>68</v>
      </c>
      <c r="AP346" s="34" t="s">
        <v>2499</v>
      </c>
    </row>
    <row r="347" spans="1:42" s="177" customFormat="1" x14ac:dyDescent="0.25">
      <c r="A347" s="267" t="s">
        <v>54</v>
      </c>
      <c r="B347" s="339" t="s">
        <v>2500</v>
      </c>
      <c r="C347" s="302">
        <v>337</v>
      </c>
      <c r="D347" s="334">
        <v>45111</v>
      </c>
      <c r="E347" s="209" t="s">
        <v>57</v>
      </c>
      <c r="F347" s="303" t="s">
        <v>2501</v>
      </c>
      <c r="G347" s="303" t="s">
        <v>2287</v>
      </c>
      <c r="H347" s="303" t="s">
        <v>2502</v>
      </c>
      <c r="I347" s="304">
        <v>1083884459</v>
      </c>
      <c r="J347" s="267" t="s">
        <v>2503</v>
      </c>
      <c r="K347" s="267" t="s">
        <v>76</v>
      </c>
      <c r="L347" s="267">
        <v>23360226</v>
      </c>
      <c r="M347" s="267">
        <v>0</v>
      </c>
      <c r="N347" s="267">
        <v>0</v>
      </c>
      <c r="O347" s="267">
        <v>23360226</v>
      </c>
      <c r="P347" s="267">
        <v>2023000753</v>
      </c>
      <c r="Q347" s="301" t="s">
        <v>2307</v>
      </c>
      <c r="R347" s="306">
        <v>45090</v>
      </c>
      <c r="S347" s="267">
        <v>2023001086</v>
      </c>
      <c r="T347" s="306">
        <v>45117</v>
      </c>
      <c r="U347" s="306" t="s">
        <v>87</v>
      </c>
      <c r="V347" s="306" t="s">
        <v>87</v>
      </c>
      <c r="W347" s="267" t="s">
        <v>148</v>
      </c>
      <c r="X347" s="168" t="s">
        <v>1081</v>
      </c>
      <c r="Y347" s="307">
        <v>45111</v>
      </c>
      <c r="Z347" s="167">
        <v>45118</v>
      </c>
      <c r="AA347" s="267"/>
      <c r="AB347" s="267"/>
      <c r="AC347" s="267"/>
      <c r="AD347" s="267"/>
      <c r="AE347" s="267"/>
      <c r="AF347" s="267"/>
      <c r="AG347" s="338" t="s">
        <v>266</v>
      </c>
      <c r="AH347" s="206">
        <v>45320</v>
      </c>
      <c r="AI347" s="319">
        <v>20365326</v>
      </c>
      <c r="AJ347" s="319">
        <v>598980</v>
      </c>
      <c r="AK347" s="212">
        <v>87.18</v>
      </c>
      <c r="AL347" s="212">
        <v>87.18</v>
      </c>
      <c r="AM347" s="168"/>
      <c r="AN347" s="410" t="s">
        <v>77</v>
      </c>
      <c r="AO347" s="168" t="s">
        <v>68</v>
      </c>
      <c r="AP347" s="34" t="s">
        <v>2504</v>
      </c>
    </row>
    <row r="348" spans="1:42" s="177" customFormat="1" x14ac:dyDescent="0.25">
      <c r="A348" s="267" t="s">
        <v>54</v>
      </c>
      <c r="B348" s="339" t="s">
        <v>2505</v>
      </c>
      <c r="C348" s="302">
        <v>338</v>
      </c>
      <c r="D348" s="334">
        <v>45105</v>
      </c>
      <c r="E348" s="311" t="s">
        <v>2506</v>
      </c>
      <c r="F348" s="303" t="s">
        <v>2507</v>
      </c>
      <c r="G348" s="303" t="s">
        <v>2508</v>
      </c>
      <c r="H348" s="311" t="s">
        <v>2509</v>
      </c>
      <c r="I348" s="304" t="s">
        <v>2510</v>
      </c>
      <c r="J348" s="267" t="s">
        <v>2511</v>
      </c>
      <c r="K348" s="267" t="s">
        <v>62</v>
      </c>
      <c r="L348" s="267">
        <v>154923950</v>
      </c>
      <c r="M348" s="267">
        <v>0</v>
      </c>
      <c r="N348" s="267">
        <v>31000000</v>
      </c>
      <c r="O348" s="267">
        <f>L348+N348</f>
        <v>185923950</v>
      </c>
      <c r="P348" s="303" t="s">
        <v>2512</v>
      </c>
      <c r="Q348" s="301" t="s">
        <v>2513</v>
      </c>
      <c r="R348" s="306">
        <v>45105</v>
      </c>
      <c r="S348" s="267">
        <v>2023000019</v>
      </c>
      <c r="T348" s="306">
        <v>45106</v>
      </c>
      <c r="U348" s="307">
        <v>45121</v>
      </c>
      <c r="V348" s="306">
        <v>45124</v>
      </c>
      <c r="W348" s="209" t="s">
        <v>581</v>
      </c>
      <c r="X348" s="168" t="s">
        <v>582</v>
      </c>
      <c r="Y348" s="307">
        <v>45121</v>
      </c>
      <c r="Z348" s="167">
        <v>45126</v>
      </c>
      <c r="AA348" s="267"/>
      <c r="AB348" s="267"/>
      <c r="AC348" s="267"/>
      <c r="AD348" s="267"/>
      <c r="AE348" s="267"/>
      <c r="AF348" s="313"/>
      <c r="AG348" s="167" t="s">
        <v>266</v>
      </c>
      <c r="AH348" s="173">
        <v>45351</v>
      </c>
      <c r="AI348" s="310">
        <v>154923950</v>
      </c>
      <c r="AJ348" s="312">
        <f t="shared" si="24"/>
        <v>0</v>
      </c>
      <c r="AK348" s="218">
        <v>100</v>
      </c>
      <c r="AL348" s="218">
        <v>100</v>
      </c>
      <c r="AM348" s="168"/>
      <c r="AN348" s="410" t="s">
        <v>77</v>
      </c>
      <c r="AO348" s="168" t="s">
        <v>78</v>
      </c>
      <c r="AP348" s="34" t="s">
        <v>2514</v>
      </c>
    </row>
    <row r="349" spans="1:42" s="177" customFormat="1" x14ac:dyDescent="0.25">
      <c r="A349" s="267" t="s">
        <v>54</v>
      </c>
      <c r="B349" s="339" t="s">
        <v>2515</v>
      </c>
      <c r="C349" s="302">
        <v>339</v>
      </c>
      <c r="D349" s="334">
        <v>45105</v>
      </c>
      <c r="E349" s="267" t="s">
        <v>82</v>
      </c>
      <c r="F349" s="303" t="s">
        <v>2516</v>
      </c>
      <c r="G349" s="267" t="s">
        <v>1156</v>
      </c>
      <c r="H349" s="303" t="s">
        <v>490</v>
      </c>
      <c r="I349" s="304">
        <v>1075273578</v>
      </c>
      <c r="J349" s="267" t="s">
        <v>2517</v>
      </c>
      <c r="K349" s="267" t="s">
        <v>76</v>
      </c>
      <c r="L349" s="267">
        <v>16061500</v>
      </c>
      <c r="M349" s="267">
        <v>0</v>
      </c>
      <c r="N349" s="267">
        <v>0</v>
      </c>
      <c r="O349" s="267">
        <v>16061500</v>
      </c>
      <c r="P349" s="267">
        <v>2023000805</v>
      </c>
      <c r="Q349" s="301" t="s">
        <v>2518</v>
      </c>
      <c r="R349" s="306">
        <v>45098</v>
      </c>
      <c r="S349" s="267">
        <v>2023001022</v>
      </c>
      <c r="T349" s="306">
        <v>45105</v>
      </c>
      <c r="U349" s="306" t="s">
        <v>87</v>
      </c>
      <c r="V349" s="306" t="s">
        <v>87</v>
      </c>
      <c r="W349" s="267" t="s">
        <v>137</v>
      </c>
      <c r="X349" s="168" t="s">
        <v>492</v>
      </c>
      <c r="Y349" s="307">
        <v>45106</v>
      </c>
      <c r="Z349" s="167">
        <v>45106</v>
      </c>
      <c r="AA349" s="267"/>
      <c r="AB349" s="267"/>
      <c r="AC349" s="267"/>
      <c r="AD349" s="267"/>
      <c r="AE349" s="267"/>
      <c r="AF349" s="267"/>
      <c r="AG349" s="200" t="s">
        <v>2519</v>
      </c>
      <c r="AH349" s="201">
        <v>45320</v>
      </c>
      <c r="AI349" s="358">
        <v>16061500</v>
      </c>
      <c r="AJ349" s="310">
        <f t="shared" si="24"/>
        <v>0</v>
      </c>
      <c r="AK349" s="209">
        <v>100</v>
      </c>
      <c r="AL349" s="209">
        <v>100</v>
      </c>
      <c r="AM349" s="168"/>
      <c r="AN349" s="410" t="s">
        <v>77</v>
      </c>
      <c r="AO349" s="168" t="s">
        <v>68</v>
      </c>
      <c r="AP349" s="34" t="s">
        <v>2520</v>
      </c>
    </row>
    <row r="350" spans="1:42" s="177" customFormat="1" x14ac:dyDescent="0.25">
      <c r="A350" s="267" t="s">
        <v>54</v>
      </c>
      <c r="B350" s="301" t="s">
        <v>2521</v>
      </c>
      <c r="C350" s="302">
        <v>340</v>
      </c>
      <c r="D350" s="334">
        <v>45105</v>
      </c>
      <c r="E350" s="303" t="s">
        <v>1249</v>
      </c>
      <c r="F350" s="303" t="s">
        <v>2522</v>
      </c>
      <c r="G350" s="303" t="s">
        <v>2523</v>
      </c>
      <c r="H350" s="267" t="s">
        <v>2524</v>
      </c>
      <c r="I350" s="304" t="s">
        <v>2525</v>
      </c>
      <c r="J350" s="267" t="s">
        <v>2526</v>
      </c>
      <c r="K350" s="267" t="s">
        <v>62</v>
      </c>
      <c r="L350" s="267">
        <v>0</v>
      </c>
      <c r="M350" s="267">
        <v>0</v>
      </c>
      <c r="N350" s="267">
        <v>0</v>
      </c>
      <c r="O350" s="267">
        <v>0</v>
      </c>
      <c r="P350" s="267" t="s">
        <v>87</v>
      </c>
      <c r="Q350" s="301" t="s">
        <v>87</v>
      </c>
      <c r="R350" s="306" t="s">
        <v>87</v>
      </c>
      <c r="S350" s="267" t="s">
        <v>87</v>
      </c>
      <c r="T350" s="306" t="s">
        <v>87</v>
      </c>
      <c r="U350" s="306" t="s">
        <v>87</v>
      </c>
      <c r="V350" s="306" t="s">
        <v>87</v>
      </c>
      <c r="W350" s="267" t="s">
        <v>910</v>
      </c>
      <c r="X350" s="168" t="s">
        <v>911</v>
      </c>
      <c r="Y350" s="307">
        <v>45117</v>
      </c>
      <c r="Z350" s="167">
        <v>45105</v>
      </c>
      <c r="AA350" s="267"/>
      <c r="AB350" s="267"/>
      <c r="AC350" s="267"/>
      <c r="AD350" s="267"/>
      <c r="AE350" s="267"/>
      <c r="AF350" s="314"/>
      <c r="AG350" s="226" t="s">
        <v>66</v>
      </c>
      <c r="AH350" s="216">
        <v>45307</v>
      </c>
      <c r="AI350" s="312">
        <v>0</v>
      </c>
      <c r="AJ350" s="348">
        <f t="shared" si="24"/>
        <v>0</v>
      </c>
      <c r="AK350" s="218">
        <v>100</v>
      </c>
      <c r="AL350" s="218">
        <v>100</v>
      </c>
      <c r="AM350" s="168"/>
      <c r="AN350" s="410" t="s">
        <v>77</v>
      </c>
      <c r="AO350" s="168" t="s">
        <v>68</v>
      </c>
      <c r="AP350" s="34" t="s">
        <v>2527</v>
      </c>
    </row>
    <row r="351" spans="1:42" s="177" customFormat="1" x14ac:dyDescent="0.25">
      <c r="A351" s="267" t="s">
        <v>54</v>
      </c>
      <c r="B351" s="339" t="s">
        <v>2528</v>
      </c>
      <c r="C351" s="302">
        <v>341</v>
      </c>
      <c r="D351" s="334">
        <v>45105</v>
      </c>
      <c r="E351" s="209" t="s">
        <v>57</v>
      </c>
      <c r="F351" s="303" t="s">
        <v>2529</v>
      </c>
      <c r="G351" s="267" t="s">
        <v>2530</v>
      </c>
      <c r="H351" s="311" t="s">
        <v>2531</v>
      </c>
      <c r="I351" s="304">
        <v>1075303760</v>
      </c>
      <c r="J351" s="267" t="s">
        <v>2532</v>
      </c>
      <c r="K351" s="267" t="s">
        <v>76</v>
      </c>
      <c r="L351" s="267">
        <v>26000000</v>
      </c>
      <c r="M351" s="267">
        <v>0</v>
      </c>
      <c r="N351" s="267">
        <v>0</v>
      </c>
      <c r="O351" s="267">
        <v>26000000</v>
      </c>
      <c r="P351" s="267">
        <v>2023000802</v>
      </c>
      <c r="Q351" s="301" t="s">
        <v>2533</v>
      </c>
      <c r="R351" s="306">
        <v>45097</v>
      </c>
      <c r="S351" s="267">
        <v>2023001021</v>
      </c>
      <c r="T351" s="306">
        <v>45105</v>
      </c>
      <c r="U351" s="306" t="s">
        <v>87</v>
      </c>
      <c r="V351" s="306" t="s">
        <v>87</v>
      </c>
      <c r="W351" s="267" t="s">
        <v>148</v>
      </c>
      <c r="X351" s="168" t="s">
        <v>439</v>
      </c>
      <c r="Y351" s="307">
        <v>45112</v>
      </c>
      <c r="Z351" s="167">
        <v>45107</v>
      </c>
      <c r="AA351" s="267"/>
      <c r="AB351" s="267"/>
      <c r="AC351" s="267"/>
      <c r="AD351" s="314"/>
      <c r="AE351" s="354"/>
      <c r="AF351" s="314"/>
      <c r="AG351" s="226">
        <v>45289</v>
      </c>
      <c r="AH351" s="245">
        <v>45294</v>
      </c>
      <c r="AI351" s="312">
        <v>24000000</v>
      </c>
      <c r="AJ351" s="312">
        <f t="shared" si="24"/>
        <v>2000000</v>
      </c>
      <c r="AK351" s="218">
        <v>92.31</v>
      </c>
      <c r="AL351" s="218">
        <v>92.31</v>
      </c>
      <c r="AM351" s="168"/>
      <c r="AN351" s="410" t="s">
        <v>77</v>
      </c>
      <c r="AO351" s="168" t="s">
        <v>68</v>
      </c>
      <c r="AP351" s="34" t="s">
        <v>2534</v>
      </c>
    </row>
    <row r="352" spans="1:42" s="177" customFormat="1" x14ac:dyDescent="0.25">
      <c r="A352" s="267" t="s">
        <v>54</v>
      </c>
      <c r="B352" s="339" t="s">
        <v>2535</v>
      </c>
      <c r="C352" s="302">
        <v>342</v>
      </c>
      <c r="D352" s="334">
        <v>45105</v>
      </c>
      <c r="E352" s="209" t="s">
        <v>57</v>
      </c>
      <c r="F352" s="303" t="s">
        <v>2536</v>
      </c>
      <c r="G352" s="303" t="s">
        <v>489</v>
      </c>
      <c r="H352" s="311" t="s">
        <v>2537</v>
      </c>
      <c r="I352" s="304">
        <v>1003813500</v>
      </c>
      <c r="J352" s="267" t="s">
        <v>2538</v>
      </c>
      <c r="K352" s="267" t="s">
        <v>76</v>
      </c>
      <c r="L352" s="267">
        <v>18389750</v>
      </c>
      <c r="M352" s="267">
        <v>0</v>
      </c>
      <c r="N352" s="267">
        <v>0</v>
      </c>
      <c r="O352" s="267">
        <v>18389750</v>
      </c>
      <c r="P352" s="267">
        <v>2023000800</v>
      </c>
      <c r="Q352" s="301" t="s">
        <v>2539</v>
      </c>
      <c r="R352" s="306">
        <v>45097</v>
      </c>
      <c r="S352" s="267">
        <v>2023001020</v>
      </c>
      <c r="T352" s="306">
        <v>45105</v>
      </c>
      <c r="U352" s="306" t="s">
        <v>87</v>
      </c>
      <c r="V352" s="306" t="s">
        <v>87</v>
      </c>
      <c r="W352" s="267" t="s">
        <v>180</v>
      </c>
      <c r="X352" s="168" t="s">
        <v>171</v>
      </c>
      <c r="Y352" s="307">
        <v>45111</v>
      </c>
      <c r="Z352" s="167">
        <v>45111</v>
      </c>
      <c r="AA352" s="267"/>
      <c r="AB352" s="267"/>
      <c r="AC352" s="313"/>
      <c r="AD352" s="267"/>
      <c r="AE352" s="267"/>
      <c r="AF352" s="267"/>
      <c r="AG352" s="167" t="s">
        <v>2540</v>
      </c>
      <c r="AH352" s="173">
        <v>45271</v>
      </c>
      <c r="AI352" s="310"/>
      <c r="AJ352" s="310">
        <f t="shared" si="24"/>
        <v>18389750</v>
      </c>
      <c r="AK352" s="209">
        <v>100</v>
      </c>
      <c r="AL352" s="209">
        <v>100</v>
      </c>
      <c r="AM352" s="168"/>
      <c r="AN352" s="410" t="s">
        <v>77</v>
      </c>
      <c r="AO352" s="168" t="s">
        <v>68</v>
      </c>
      <c r="AP352" s="34" t="s">
        <v>2541</v>
      </c>
    </row>
    <row r="353" spans="1:42" s="177" customFormat="1" x14ac:dyDescent="0.25">
      <c r="A353" s="267" t="s">
        <v>54</v>
      </c>
      <c r="B353" s="339" t="s">
        <v>2542</v>
      </c>
      <c r="C353" s="302">
        <v>343</v>
      </c>
      <c r="D353" s="334">
        <v>45111</v>
      </c>
      <c r="E353" s="209" t="s">
        <v>57</v>
      </c>
      <c r="F353" s="303" t="s">
        <v>2543</v>
      </c>
      <c r="G353" s="267" t="s">
        <v>771</v>
      </c>
      <c r="H353" s="303" t="s">
        <v>2544</v>
      </c>
      <c r="I353" s="304">
        <v>1081416131</v>
      </c>
      <c r="J353" s="267" t="s">
        <v>2545</v>
      </c>
      <c r="K353" s="267" t="s">
        <v>76</v>
      </c>
      <c r="L353" s="267">
        <v>26600130</v>
      </c>
      <c r="M353" s="267">
        <v>0</v>
      </c>
      <c r="N353" s="267">
        <v>0</v>
      </c>
      <c r="O353" s="267">
        <v>26600130</v>
      </c>
      <c r="P353" s="267">
        <v>2023000829</v>
      </c>
      <c r="Q353" s="301" t="s">
        <v>2546</v>
      </c>
      <c r="R353" s="306">
        <v>45105</v>
      </c>
      <c r="S353" s="267">
        <v>2023001062</v>
      </c>
      <c r="T353" s="306">
        <v>45112</v>
      </c>
      <c r="U353" s="306" t="s">
        <v>87</v>
      </c>
      <c r="V353" s="306" t="s">
        <v>87</v>
      </c>
      <c r="W353" s="267" t="s">
        <v>282</v>
      </c>
      <c r="X353" s="168" t="s">
        <v>309</v>
      </c>
      <c r="Y353" s="307">
        <v>45113</v>
      </c>
      <c r="Z353" s="167">
        <v>45113</v>
      </c>
      <c r="AA353" s="267"/>
      <c r="AB353" s="267"/>
      <c r="AC353" s="267"/>
      <c r="AD353" s="318"/>
      <c r="AE353" s="318"/>
      <c r="AF353" s="318"/>
      <c r="AG353" s="200" t="s">
        <v>2547</v>
      </c>
      <c r="AH353" s="336">
        <v>45302</v>
      </c>
      <c r="AI353" s="319">
        <v>26600130</v>
      </c>
      <c r="AJ353" s="319">
        <f t="shared" si="24"/>
        <v>0</v>
      </c>
      <c r="AK353" s="212">
        <v>100</v>
      </c>
      <c r="AL353" s="212">
        <v>100</v>
      </c>
      <c r="AM353" s="208"/>
      <c r="AN353" s="413" t="s">
        <v>77</v>
      </c>
      <c r="AO353" s="168" t="s">
        <v>210</v>
      </c>
      <c r="AP353" s="34" t="s">
        <v>2548</v>
      </c>
    </row>
    <row r="354" spans="1:42" s="177" customFormat="1" x14ac:dyDescent="0.25">
      <c r="A354" s="267" t="s">
        <v>54</v>
      </c>
      <c r="B354" s="339" t="s">
        <v>2549</v>
      </c>
      <c r="C354" s="302">
        <v>344</v>
      </c>
      <c r="D354" s="334">
        <v>45111</v>
      </c>
      <c r="E354" s="267" t="s">
        <v>82</v>
      </c>
      <c r="F354" s="303" t="s">
        <v>2550</v>
      </c>
      <c r="G354" s="267" t="s">
        <v>771</v>
      </c>
      <c r="H354" s="267" t="s">
        <v>2551</v>
      </c>
      <c r="I354" s="304">
        <v>1053872241</v>
      </c>
      <c r="J354" s="267" t="s">
        <v>2552</v>
      </c>
      <c r="K354" s="267" t="s">
        <v>76</v>
      </c>
      <c r="L354" s="267">
        <v>7439040</v>
      </c>
      <c r="M354" s="267">
        <v>0</v>
      </c>
      <c r="N354" s="267">
        <v>0</v>
      </c>
      <c r="O354" s="267">
        <v>7439040</v>
      </c>
      <c r="P354" s="267">
        <v>2023000813</v>
      </c>
      <c r="Q354" s="301" t="s">
        <v>2553</v>
      </c>
      <c r="R354" s="306">
        <v>45103</v>
      </c>
      <c r="S354" s="267">
        <v>2023001064</v>
      </c>
      <c r="T354" s="306">
        <v>45112</v>
      </c>
      <c r="U354" s="306" t="s">
        <v>87</v>
      </c>
      <c r="V354" s="306" t="s">
        <v>87</v>
      </c>
      <c r="W354" s="267" t="s">
        <v>159</v>
      </c>
      <c r="X354" s="168" t="s">
        <v>362</v>
      </c>
      <c r="Y354" s="307">
        <v>45113</v>
      </c>
      <c r="Z354" s="167">
        <v>45113</v>
      </c>
      <c r="AA354" s="267"/>
      <c r="AB354" s="267"/>
      <c r="AC354" s="267"/>
      <c r="AD354" s="267"/>
      <c r="AE354" s="267"/>
      <c r="AF354" s="267"/>
      <c r="AG354" s="167">
        <v>45655</v>
      </c>
      <c r="AH354" s="337">
        <v>45294</v>
      </c>
      <c r="AI354" s="310">
        <v>7191072</v>
      </c>
      <c r="AJ354" s="310">
        <f t="shared" si="24"/>
        <v>247968</v>
      </c>
      <c r="AK354" s="209">
        <v>100</v>
      </c>
      <c r="AL354" s="209">
        <v>100</v>
      </c>
      <c r="AM354" s="168"/>
      <c r="AN354" s="410" t="s">
        <v>77</v>
      </c>
      <c r="AO354" s="168" t="s">
        <v>68</v>
      </c>
      <c r="AP354" s="34" t="s">
        <v>2554</v>
      </c>
    </row>
    <row r="355" spans="1:42" s="177" customFormat="1" x14ac:dyDescent="0.25">
      <c r="A355" s="267" t="s">
        <v>54</v>
      </c>
      <c r="B355" s="339" t="s">
        <v>2555</v>
      </c>
      <c r="C355" s="302">
        <v>345</v>
      </c>
      <c r="D355" s="334">
        <v>45111</v>
      </c>
      <c r="E355" s="209" t="s">
        <v>57</v>
      </c>
      <c r="F355" s="303" t="s">
        <v>2556</v>
      </c>
      <c r="G355" s="303" t="s">
        <v>2112</v>
      </c>
      <c r="H355" s="303" t="s">
        <v>2557</v>
      </c>
      <c r="I355" s="304">
        <v>1075289747</v>
      </c>
      <c r="J355" s="267" t="s">
        <v>2558</v>
      </c>
      <c r="K355" s="267" t="s">
        <v>76</v>
      </c>
      <c r="L355" s="267">
        <v>19288872</v>
      </c>
      <c r="M355" s="267">
        <v>0</v>
      </c>
      <c r="N355" s="267">
        <v>0</v>
      </c>
      <c r="O355" s="267">
        <v>19288872</v>
      </c>
      <c r="P355" s="267">
        <v>2023000832</v>
      </c>
      <c r="Q355" s="301" t="s">
        <v>2559</v>
      </c>
      <c r="R355" s="306">
        <v>45105</v>
      </c>
      <c r="S355" s="267">
        <v>2023001057</v>
      </c>
      <c r="T355" s="306">
        <v>45112</v>
      </c>
      <c r="U355" s="306" t="s">
        <v>87</v>
      </c>
      <c r="V355" s="306" t="s">
        <v>87</v>
      </c>
      <c r="W355" s="267" t="s">
        <v>148</v>
      </c>
      <c r="X355" s="168" t="s">
        <v>1081</v>
      </c>
      <c r="Y355" s="307">
        <v>45118</v>
      </c>
      <c r="Z355" s="167">
        <v>45113</v>
      </c>
      <c r="AA355" s="267"/>
      <c r="AB355" s="321">
        <v>45174</v>
      </c>
      <c r="AC355" s="321">
        <v>45205</v>
      </c>
      <c r="AD355" s="267"/>
      <c r="AE355" s="267"/>
      <c r="AF355" s="267"/>
      <c r="AG355" s="352">
        <v>45205</v>
      </c>
      <c r="AH355" s="173">
        <v>45229</v>
      </c>
      <c r="AI355" s="320">
        <v>6429624</v>
      </c>
      <c r="AJ355" s="320">
        <f t="shared" si="24"/>
        <v>12859248</v>
      </c>
      <c r="AK355" s="210">
        <v>33.33</v>
      </c>
      <c r="AL355" s="210">
        <v>33.33</v>
      </c>
      <c r="AM355" s="199"/>
      <c r="AN355" s="414" t="s">
        <v>77</v>
      </c>
      <c r="AO355" s="168" t="s">
        <v>68</v>
      </c>
      <c r="AP355" s="34" t="s">
        <v>2560</v>
      </c>
    </row>
    <row r="356" spans="1:42" s="177" customFormat="1" x14ac:dyDescent="0.25">
      <c r="A356" s="267" t="s">
        <v>54</v>
      </c>
      <c r="B356" s="339" t="s">
        <v>2561</v>
      </c>
      <c r="C356" s="302">
        <v>346</v>
      </c>
      <c r="D356" s="334">
        <v>45111</v>
      </c>
      <c r="E356" s="209" t="s">
        <v>57</v>
      </c>
      <c r="F356" s="303" t="s">
        <v>2562</v>
      </c>
      <c r="G356" s="303" t="s">
        <v>2563</v>
      </c>
      <c r="H356" s="322" t="s">
        <v>2564</v>
      </c>
      <c r="I356" s="304">
        <v>80203748</v>
      </c>
      <c r="J356" s="267" t="s">
        <v>2565</v>
      </c>
      <c r="K356" s="267" t="s">
        <v>76</v>
      </c>
      <c r="L356" s="267">
        <v>21563286</v>
      </c>
      <c r="M356" s="267">
        <v>0</v>
      </c>
      <c r="N356" s="267">
        <v>0</v>
      </c>
      <c r="O356" s="267">
        <v>21563286</v>
      </c>
      <c r="P356" s="267">
        <v>2023000735</v>
      </c>
      <c r="Q356" s="301" t="s">
        <v>2307</v>
      </c>
      <c r="R356" s="306">
        <v>45085</v>
      </c>
      <c r="S356" s="267">
        <v>2023001063</v>
      </c>
      <c r="T356" s="306">
        <v>45112</v>
      </c>
      <c r="U356" s="306" t="s">
        <v>87</v>
      </c>
      <c r="V356" s="306" t="s">
        <v>87</v>
      </c>
      <c r="W356" s="267" t="s">
        <v>148</v>
      </c>
      <c r="X356" s="168" t="s">
        <v>1081</v>
      </c>
      <c r="Y356" s="307">
        <v>45114</v>
      </c>
      <c r="Z356" s="167">
        <v>45113</v>
      </c>
      <c r="AA356" s="314"/>
      <c r="AB356" s="314"/>
      <c r="AC356" s="314"/>
      <c r="AD356" s="314"/>
      <c r="AE356" s="314"/>
      <c r="AF356" s="314"/>
      <c r="AG356" s="333" t="s">
        <v>266</v>
      </c>
      <c r="AH356" s="216">
        <v>45365</v>
      </c>
      <c r="AI356" s="312">
        <v>20964306</v>
      </c>
      <c r="AJ356" s="312">
        <f t="shared" si="24"/>
        <v>598980</v>
      </c>
      <c r="AK356" s="218">
        <v>100</v>
      </c>
      <c r="AL356" s="218">
        <v>97.22</v>
      </c>
      <c r="AM356" s="184"/>
      <c r="AN356" s="411" t="s">
        <v>77</v>
      </c>
      <c r="AO356" s="168" t="s">
        <v>78</v>
      </c>
      <c r="AP356" s="34" t="s">
        <v>2566</v>
      </c>
    </row>
    <row r="357" spans="1:42" s="177" customFormat="1" x14ac:dyDescent="0.25">
      <c r="A357" s="324" t="s">
        <v>54</v>
      </c>
      <c r="B357" s="350" t="s">
        <v>2567</v>
      </c>
      <c r="C357" s="359">
        <v>347</v>
      </c>
      <c r="D357" s="360">
        <v>45106</v>
      </c>
      <c r="E357" s="324" t="s">
        <v>57</v>
      </c>
      <c r="F357" s="351" t="s">
        <v>2568</v>
      </c>
      <c r="G357" s="324" t="s">
        <v>771</v>
      </c>
      <c r="H357" s="361" t="s">
        <v>2569</v>
      </c>
      <c r="I357" s="362">
        <v>1110558143</v>
      </c>
      <c r="J357" s="324" t="s">
        <v>2570</v>
      </c>
      <c r="K357" s="324" t="s">
        <v>76</v>
      </c>
      <c r="L357" s="324">
        <v>27408324</v>
      </c>
      <c r="M357" s="324">
        <v>0</v>
      </c>
      <c r="N357" s="324">
        <v>0</v>
      </c>
      <c r="O357" s="324">
        <v>27408324</v>
      </c>
      <c r="P357" s="324">
        <v>2023000815</v>
      </c>
      <c r="Q357" s="350" t="s">
        <v>2571</v>
      </c>
      <c r="R357" s="326">
        <v>45103</v>
      </c>
      <c r="S357" s="324">
        <v>2023001027</v>
      </c>
      <c r="T357" s="326">
        <v>45106</v>
      </c>
      <c r="U357" s="326" t="s">
        <v>87</v>
      </c>
      <c r="V357" s="326" t="s">
        <v>87</v>
      </c>
      <c r="W357" s="324" t="s">
        <v>159</v>
      </c>
      <c r="X357" s="213" t="s">
        <v>160</v>
      </c>
      <c r="Y357" s="363">
        <v>45106</v>
      </c>
      <c r="Z357" s="364">
        <v>45112</v>
      </c>
      <c r="AA357" s="324"/>
      <c r="AB357" s="324"/>
      <c r="AC357" s="324"/>
      <c r="AD357" s="324"/>
      <c r="AE357" s="324"/>
      <c r="AF357" s="324"/>
      <c r="AG357" s="284" t="s">
        <v>266</v>
      </c>
      <c r="AH357" s="289">
        <v>45351</v>
      </c>
      <c r="AI357" s="365">
        <v>26799250</v>
      </c>
      <c r="AJ357" s="365">
        <f t="shared" si="24"/>
        <v>609074</v>
      </c>
      <c r="AK357" s="324">
        <v>98</v>
      </c>
      <c r="AL357" s="324">
        <v>98</v>
      </c>
      <c r="AM357" s="168"/>
      <c r="AN357" s="410" t="s">
        <v>77</v>
      </c>
      <c r="AO357" s="168" t="s">
        <v>68</v>
      </c>
      <c r="AP357" s="294" t="s">
        <v>2572</v>
      </c>
    </row>
    <row r="358" spans="1:42" s="177" customFormat="1" x14ac:dyDescent="0.25">
      <c r="A358" s="267" t="s">
        <v>54</v>
      </c>
      <c r="B358" s="339" t="s">
        <v>2573</v>
      </c>
      <c r="C358" s="302">
        <v>348</v>
      </c>
      <c r="D358" s="334">
        <v>45106</v>
      </c>
      <c r="E358" s="267" t="s">
        <v>82</v>
      </c>
      <c r="F358" s="303" t="s">
        <v>2574</v>
      </c>
      <c r="G358" s="267" t="s">
        <v>771</v>
      </c>
      <c r="H358" s="303" t="s">
        <v>2575</v>
      </c>
      <c r="I358" s="304">
        <v>1075308621</v>
      </c>
      <c r="J358" s="267" t="s">
        <v>2576</v>
      </c>
      <c r="K358" s="267" t="s">
        <v>76</v>
      </c>
      <c r="L358" s="267">
        <v>7439040</v>
      </c>
      <c r="M358" s="267">
        <v>0</v>
      </c>
      <c r="N358" s="267">
        <v>0</v>
      </c>
      <c r="O358" s="267">
        <v>7439040</v>
      </c>
      <c r="P358" s="267">
        <v>2023000812</v>
      </c>
      <c r="Q358" s="301" t="s">
        <v>2471</v>
      </c>
      <c r="R358" s="306">
        <v>45103</v>
      </c>
      <c r="S358" s="267">
        <v>2023001029</v>
      </c>
      <c r="T358" s="306">
        <v>45106</v>
      </c>
      <c r="U358" s="306" t="s">
        <v>87</v>
      </c>
      <c r="V358" s="306" t="s">
        <v>87</v>
      </c>
      <c r="W358" s="267" t="s">
        <v>159</v>
      </c>
      <c r="X358" s="168" t="s">
        <v>197</v>
      </c>
      <c r="Y358" s="307">
        <v>45112</v>
      </c>
      <c r="Z358" s="167">
        <v>45111</v>
      </c>
      <c r="AA358" s="318"/>
      <c r="AB358" s="318"/>
      <c r="AC358" s="318"/>
      <c r="AD358" s="318"/>
      <c r="AE358" s="357"/>
      <c r="AF358" s="318"/>
      <c r="AG358" s="200" t="s">
        <v>2577</v>
      </c>
      <c r="AH358" s="201">
        <v>45302</v>
      </c>
      <c r="AI358" s="320">
        <v>7439040</v>
      </c>
      <c r="AJ358" s="320">
        <f t="shared" si="24"/>
        <v>0</v>
      </c>
      <c r="AK358" s="210">
        <v>100</v>
      </c>
      <c r="AL358" s="210">
        <v>100</v>
      </c>
      <c r="AM358" s="366"/>
      <c r="AN358" s="418" t="s">
        <v>67</v>
      </c>
      <c r="AO358" s="213" t="s">
        <v>210</v>
      </c>
      <c r="AP358" s="34" t="s">
        <v>2578</v>
      </c>
    </row>
    <row r="359" spans="1:42" s="177" customFormat="1" x14ac:dyDescent="0.25">
      <c r="A359" s="267" t="s">
        <v>54</v>
      </c>
      <c r="B359" s="339" t="s">
        <v>2579</v>
      </c>
      <c r="C359" s="302">
        <v>349</v>
      </c>
      <c r="D359" s="334">
        <v>45111</v>
      </c>
      <c r="E359" s="209" t="s">
        <v>57</v>
      </c>
      <c r="F359" s="303" t="s">
        <v>2580</v>
      </c>
      <c r="G359" s="303" t="s">
        <v>2563</v>
      </c>
      <c r="H359" s="267" t="s">
        <v>2581</v>
      </c>
      <c r="I359" s="304">
        <v>12263445</v>
      </c>
      <c r="J359" s="267" t="s">
        <v>2582</v>
      </c>
      <c r="K359" s="267" t="s">
        <v>76</v>
      </c>
      <c r="L359" s="267">
        <v>21563286</v>
      </c>
      <c r="M359" s="267">
        <v>0</v>
      </c>
      <c r="N359" s="267">
        <v>0</v>
      </c>
      <c r="O359" s="267">
        <v>21563286</v>
      </c>
      <c r="P359" s="267">
        <v>2023000826</v>
      </c>
      <c r="Q359" s="301" t="s">
        <v>2583</v>
      </c>
      <c r="R359" s="306">
        <v>45105</v>
      </c>
      <c r="S359" s="267">
        <v>2023001061</v>
      </c>
      <c r="T359" s="306">
        <v>45112</v>
      </c>
      <c r="U359" s="306" t="s">
        <v>87</v>
      </c>
      <c r="V359" s="306" t="s">
        <v>87</v>
      </c>
      <c r="W359" s="267" t="s">
        <v>148</v>
      </c>
      <c r="X359" s="168" t="s">
        <v>1081</v>
      </c>
      <c r="Y359" s="307">
        <v>45111</v>
      </c>
      <c r="Z359" s="167">
        <v>45113</v>
      </c>
      <c r="AA359" s="267"/>
      <c r="AB359" s="267"/>
      <c r="AC359" s="267"/>
      <c r="AD359" s="267"/>
      <c r="AE359" s="267"/>
      <c r="AF359" s="355"/>
      <c r="AG359" s="338" t="s">
        <v>266</v>
      </c>
      <c r="AH359" s="206">
        <v>45412</v>
      </c>
      <c r="AI359" s="319">
        <v>20964306</v>
      </c>
      <c r="AJ359" s="319">
        <f t="shared" si="24"/>
        <v>598980</v>
      </c>
      <c r="AK359" s="212">
        <v>97.22</v>
      </c>
      <c r="AL359" s="212">
        <v>97.22</v>
      </c>
      <c r="AM359" s="208"/>
      <c r="AN359" s="413" t="s">
        <v>77</v>
      </c>
      <c r="AO359" s="168" t="s">
        <v>68</v>
      </c>
      <c r="AP359" s="34" t="s">
        <v>2584</v>
      </c>
    </row>
    <row r="360" spans="1:42" s="177" customFormat="1" x14ac:dyDescent="0.25">
      <c r="A360" s="267" t="s">
        <v>951</v>
      </c>
      <c r="B360" s="301" t="s">
        <v>2585</v>
      </c>
      <c r="C360" s="302">
        <v>350</v>
      </c>
      <c r="D360" s="334">
        <v>45111</v>
      </c>
      <c r="E360" s="267" t="s">
        <v>1548</v>
      </c>
      <c r="F360" s="303" t="s">
        <v>2586</v>
      </c>
      <c r="G360" s="303" t="s">
        <v>2587</v>
      </c>
      <c r="H360" s="303" t="s">
        <v>2588</v>
      </c>
      <c r="I360" s="304">
        <v>12111956</v>
      </c>
      <c r="J360" s="267" t="s">
        <v>2589</v>
      </c>
      <c r="K360" s="267" t="s">
        <v>76</v>
      </c>
      <c r="L360" s="267">
        <v>32400000</v>
      </c>
      <c r="M360" s="267">
        <v>0</v>
      </c>
      <c r="N360" s="267">
        <v>0</v>
      </c>
      <c r="O360" s="267">
        <v>32400000</v>
      </c>
      <c r="P360" s="267">
        <v>2023000626</v>
      </c>
      <c r="Q360" s="301" t="s">
        <v>2590</v>
      </c>
      <c r="R360" s="306">
        <v>45063</v>
      </c>
      <c r="S360" s="267">
        <v>2023001058</v>
      </c>
      <c r="T360" s="306">
        <v>45112</v>
      </c>
      <c r="U360" s="307">
        <v>45112</v>
      </c>
      <c r="V360" s="306">
        <v>45113</v>
      </c>
      <c r="W360" s="267" t="s">
        <v>159</v>
      </c>
      <c r="X360" s="168" t="s">
        <v>197</v>
      </c>
      <c r="Y360" s="307">
        <v>45111</v>
      </c>
      <c r="Z360" s="167">
        <v>45114</v>
      </c>
      <c r="AA360" s="267">
        <v>360</v>
      </c>
      <c r="AB360" s="321">
        <v>45289</v>
      </c>
      <c r="AC360" s="321">
        <v>45334</v>
      </c>
      <c r="AD360" s="267"/>
      <c r="AE360" s="313"/>
      <c r="AF360" s="267"/>
      <c r="AG360" s="167">
        <v>45616</v>
      </c>
      <c r="AH360" s="173">
        <v>45616</v>
      </c>
      <c r="AI360" s="310">
        <v>32400000</v>
      </c>
      <c r="AJ360" s="310">
        <f t="shared" si="24"/>
        <v>0</v>
      </c>
      <c r="AK360" s="209">
        <v>100</v>
      </c>
      <c r="AL360" s="209">
        <v>100</v>
      </c>
      <c r="AM360" s="168"/>
      <c r="AN360" s="410" t="s">
        <v>77</v>
      </c>
      <c r="AO360" s="168" t="s">
        <v>78</v>
      </c>
      <c r="AP360" s="34" t="s">
        <v>2591</v>
      </c>
    </row>
    <row r="361" spans="1:42" s="177" customFormat="1" x14ac:dyDescent="0.25">
      <c r="A361" s="267" t="s">
        <v>54</v>
      </c>
      <c r="B361" s="339" t="s">
        <v>2592</v>
      </c>
      <c r="C361" s="302">
        <v>351</v>
      </c>
      <c r="D361" s="334">
        <v>45111</v>
      </c>
      <c r="E361" s="209" t="s">
        <v>57</v>
      </c>
      <c r="F361" s="303" t="s">
        <v>2593</v>
      </c>
      <c r="G361" s="303" t="s">
        <v>2594</v>
      </c>
      <c r="H361" s="267" t="s">
        <v>2595</v>
      </c>
      <c r="I361" s="304">
        <v>1080264090</v>
      </c>
      <c r="J361" s="267" t="s">
        <v>2596</v>
      </c>
      <c r="K361" s="267" t="s">
        <v>76</v>
      </c>
      <c r="L361" s="267">
        <v>21563286</v>
      </c>
      <c r="M361" s="267">
        <v>0</v>
      </c>
      <c r="N361" s="267">
        <v>0</v>
      </c>
      <c r="O361" s="267">
        <v>21563286</v>
      </c>
      <c r="P361" s="267">
        <v>2023000763</v>
      </c>
      <c r="Q361" s="301" t="s">
        <v>2307</v>
      </c>
      <c r="R361" s="306">
        <v>45091</v>
      </c>
      <c r="S361" s="267">
        <v>2023001060</v>
      </c>
      <c r="T361" s="306">
        <v>45112</v>
      </c>
      <c r="U361" s="306" t="s">
        <v>87</v>
      </c>
      <c r="V361" s="306" t="s">
        <v>87</v>
      </c>
      <c r="W361" s="267" t="s">
        <v>148</v>
      </c>
      <c r="X361" s="168" t="s">
        <v>1081</v>
      </c>
      <c r="Y361" s="307">
        <v>45111</v>
      </c>
      <c r="Z361" s="167">
        <v>45113</v>
      </c>
      <c r="AA361" s="267"/>
      <c r="AB361" s="267"/>
      <c r="AC361" s="267"/>
      <c r="AD361" s="267"/>
      <c r="AE361" s="267"/>
      <c r="AF361" s="318"/>
      <c r="AG361" s="335" t="s">
        <v>266</v>
      </c>
      <c r="AH361" s="201">
        <v>45338</v>
      </c>
      <c r="AI361" s="319">
        <v>20964306</v>
      </c>
      <c r="AJ361" s="319">
        <f t="shared" si="24"/>
        <v>598980</v>
      </c>
      <c r="AK361" s="212">
        <v>97.22</v>
      </c>
      <c r="AL361" s="212">
        <v>97.22</v>
      </c>
      <c r="AM361" s="208"/>
      <c r="AN361" s="413" t="s">
        <v>77</v>
      </c>
      <c r="AO361" s="213" t="s">
        <v>68</v>
      </c>
      <c r="AP361" s="34" t="s">
        <v>2597</v>
      </c>
    </row>
    <row r="362" spans="1:42" s="177" customFormat="1" x14ac:dyDescent="0.25">
      <c r="A362" s="267" t="s">
        <v>54</v>
      </c>
      <c r="B362" s="339" t="s">
        <v>2598</v>
      </c>
      <c r="C362" s="302">
        <v>352</v>
      </c>
      <c r="D362" s="308">
        <v>45111</v>
      </c>
      <c r="E362" s="209" t="s">
        <v>57</v>
      </c>
      <c r="F362" s="303" t="s">
        <v>2599</v>
      </c>
      <c r="G362" s="367" t="s">
        <v>771</v>
      </c>
      <c r="H362" s="267" t="s">
        <v>2600</v>
      </c>
      <c r="I362" s="304">
        <v>1003809796</v>
      </c>
      <c r="J362" s="267" t="s">
        <v>2601</v>
      </c>
      <c r="K362" s="267" t="s">
        <v>76</v>
      </c>
      <c r="L362" s="267">
        <v>21821160</v>
      </c>
      <c r="M362" s="267">
        <v>0</v>
      </c>
      <c r="N362" s="267">
        <v>0</v>
      </c>
      <c r="O362" s="267">
        <v>21821160</v>
      </c>
      <c r="P362" s="267">
        <v>2023000822</v>
      </c>
      <c r="Q362" s="301" t="s">
        <v>2602</v>
      </c>
      <c r="R362" s="306">
        <v>45104</v>
      </c>
      <c r="S362" s="267">
        <v>2023001067</v>
      </c>
      <c r="T362" s="306">
        <v>45112</v>
      </c>
      <c r="U362" s="306" t="s">
        <v>87</v>
      </c>
      <c r="V362" s="306" t="s">
        <v>87</v>
      </c>
      <c r="W362" s="267" t="s">
        <v>282</v>
      </c>
      <c r="X362" s="168" t="s">
        <v>309</v>
      </c>
      <c r="Y362" s="307">
        <v>45111</v>
      </c>
      <c r="Z362" s="167">
        <v>45117</v>
      </c>
      <c r="AA362" s="267"/>
      <c r="AB362" s="267"/>
      <c r="AC362" s="314"/>
      <c r="AD362" s="314"/>
      <c r="AE362" s="314"/>
      <c r="AF362" s="314"/>
      <c r="AG362" s="226">
        <v>45470</v>
      </c>
      <c r="AH362" s="353">
        <v>45483</v>
      </c>
      <c r="AI362" s="312">
        <v>55777386</v>
      </c>
      <c r="AJ362" s="312">
        <v>7833630</v>
      </c>
      <c r="AK362" s="218">
        <v>100</v>
      </c>
      <c r="AL362" s="218">
        <v>100</v>
      </c>
      <c r="AM362" s="184"/>
      <c r="AN362" s="411" t="s">
        <v>77</v>
      </c>
      <c r="AO362" s="168" t="s">
        <v>210</v>
      </c>
      <c r="AP362" s="34" t="s">
        <v>2603</v>
      </c>
    </row>
    <row r="363" spans="1:42" s="177" customFormat="1" x14ac:dyDescent="0.25">
      <c r="A363" s="267" t="s">
        <v>1305</v>
      </c>
      <c r="B363" s="301" t="s">
        <v>2604</v>
      </c>
      <c r="C363" s="368" t="s">
        <v>2605</v>
      </c>
      <c r="D363" s="308">
        <v>45113</v>
      </c>
      <c r="E363" s="303" t="s">
        <v>1307</v>
      </c>
      <c r="F363" s="303" t="s">
        <v>2606</v>
      </c>
      <c r="G363" s="267" t="s">
        <v>679</v>
      </c>
      <c r="H363" s="267" t="s">
        <v>2607</v>
      </c>
      <c r="I363" s="304" t="s">
        <v>2608</v>
      </c>
      <c r="J363" s="267" t="s">
        <v>2609</v>
      </c>
      <c r="K363" s="267" t="s">
        <v>62</v>
      </c>
      <c r="L363" s="267">
        <v>63611016</v>
      </c>
      <c r="M363" s="267">
        <v>0</v>
      </c>
      <c r="N363" s="267">
        <v>0</v>
      </c>
      <c r="O363" s="267">
        <v>63611016</v>
      </c>
      <c r="P363" s="267">
        <v>2023000576</v>
      </c>
      <c r="Q363" s="301" t="s">
        <v>2610</v>
      </c>
      <c r="R363" s="306">
        <v>45050</v>
      </c>
      <c r="S363" s="267">
        <v>2023001080</v>
      </c>
      <c r="T363" s="306">
        <v>45113</v>
      </c>
      <c r="U363" s="307">
        <v>45113</v>
      </c>
      <c r="V363" s="306">
        <v>45117</v>
      </c>
      <c r="W363" s="267" t="s">
        <v>137</v>
      </c>
      <c r="X363" s="168" t="s">
        <v>379</v>
      </c>
      <c r="Y363" s="307">
        <v>45113</v>
      </c>
      <c r="Z363" s="167">
        <v>45117</v>
      </c>
      <c r="AA363" s="267"/>
      <c r="AB363" s="313"/>
      <c r="AC363" s="267"/>
      <c r="AD363" s="267"/>
      <c r="AE363" s="267"/>
      <c r="AF363" s="267"/>
      <c r="AG363" s="167">
        <v>45470</v>
      </c>
      <c r="AH363" s="173">
        <v>45483</v>
      </c>
      <c r="AI363" s="310">
        <v>55777386</v>
      </c>
      <c r="AJ363" s="310">
        <f t="shared" si="24"/>
        <v>7833630</v>
      </c>
      <c r="AK363" s="209">
        <v>87.69</v>
      </c>
      <c r="AL363" s="209">
        <v>87.69</v>
      </c>
      <c r="AM363" s="168"/>
      <c r="AN363" s="410" t="s">
        <v>77</v>
      </c>
      <c r="AO363" s="168" t="s">
        <v>210</v>
      </c>
      <c r="AP363" s="34" t="s">
        <v>2611</v>
      </c>
    </row>
    <row r="364" spans="1:42" s="177" customFormat="1" x14ac:dyDescent="0.25">
      <c r="A364" s="267" t="s">
        <v>951</v>
      </c>
      <c r="B364" s="301" t="s">
        <v>2612</v>
      </c>
      <c r="C364" s="302">
        <v>353</v>
      </c>
      <c r="D364" s="308">
        <v>45120</v>
      </c>
      <c r="E364" s="267" t="s">
        <v>82</v>
      </c>
      <c r="F364" s="303" t="s">
        <v>2613</v>
      </c>
      <c r="G364" s="303" t="s">
        <v>2614</v>
      </c>
      <c r="H364" s="267" t="s">
        <v>2615</v>
      </c>
      <c r="I364" s="304">
        <v>4950428</v>
      </c>
      <c r="J364" s="267" t="s">
        <v>2616</v>
      </c>
      <c r="K364" s="267" t="s">
        <v>76</v>
      </c>
      <c r="L364" s="267">
        <v>12241418</v>
      </c>
      <c r="M364" s="267">
        <v>0</v>
      </c>
      <c r="N364" s="267">
        <v>0</v>
      </c>
      <c r="O364" s="267">
        <v>12241418</v>
      </c>
      <c r="P364" s="267">
        <v>2023000697</v>
      </c>
      <c r="Q364" s="301" t="s">
        <v>2617</v>
      </c>
      <c r="R364" s="306">
        <v>45082</v>
      </c>
      <c r="S364" s="267">
        <v>2023001096</v>
      </c>
      <c r="T364" s="306">
        <v>45118</v>
      </c>
      <c r="U364" s="306" t="s">
        <v>87</v>
      </c>
      <c r="V364" s="306" t="s">
        <v>87</v>
      </c>
      <c r="W364" s="267" t="s">
        <v>148</v>
      </c>
      <c r="X364" s="168" t="s">
        <v>1081</v>
      </c>
      <c r="Y364" s="307">
        <v>45120</v>
      </c>
      <c r="Z364" s="167">
        <v>45119</v>
      </c>
      <c r="AA364" s="267"/>
      <c r="AB364" s="267"/>
      <c r="AC364" s="318"/>
      <c r="AD364" s="318"/>
      <c r="AE364" s="318"/>
      <c r="AF364" s="318"/>
      <c r="AG364" s="335" t="s">
        <v>266</v>
      </c>
      <c r="AH364" s="201"/>
      <c r="AI364" s="320">
        <v>10609229</v>
      </c>
      <c r="AJ364" s="320">
        <f t="shared" si="24"/>
        <v>1632189</v>
      </c>
      <c r="AK364" s="210">
        <v>86.67</v>
      </c>
      <c r="AL364" s="210">
        <v>86.67</v>
      </c>
      <c r="AM364" s="199"/>
      <c r="AN364" s="414" t="s">
        <v>77</v>
      </c>
      <c r="AO364" s="168" t="s">
        <v>78</v>
      </c>
      <c r="AP364" s="34" t="s">
        <v>2618</v>
      </c>
    </row>
    <row r="365" spans="1:42" s="177" customFormat="1" x14ac:dyDescent="0.25">
      <c r="A365" s="209" t="s">
        <v>951</v>
      </c>
      <c r="B365" s="339" t="s">
        <v>2619</v>
      </c>
      <c r="C365" s="302">
        <v>354</v>
      </c>
      <c r="D365" s="308">
        <v>45117</v>
      </c>
      <c r="E365" s="209" t="s">
        <v>1548</v>
      </c>
      <c r="F365" s="347" t="s">
        <v>2620</v>
      </c>
      <c r="G365" s="209" t="s">
        <v>2563</v>
      </c>
      <c r="H365" s="209" t="s">
        <v>2621</v>
      </c>
      <c r="I365" s="369">
        <v>7694923</v>
      </c>
      <c r="J365" s="209" t="s">
        <v>2622</v>
      </c>
      <c r="K365" s="209" t="s">
        <v>76</v>
      </c>
      <c r="L365" s="209">
        <v>30036000</v>
      </c>
      <c r="M365" s="209">
        <v>0</v>
      </c>
      <c r="N365" s="209">
        <v>0</v>
      </c>
      <c r="O365" s="209">
        <v>30036000</v>
      </c>
      <c r="P365" s="267">
        <v>2023000775</v>
      </c>
      <c r="Q365" s="339" t="s">
        <v>2623</v>
      </c>
      <c r="R365" s="370">
        <v>45093</v>
      </c>
      <c r="S365" s="267">
        <v>2023001085</v>
      </c>
      <c r="T365" s="370">
        <v>45117</v>
      </c>
      <c r="U365" s="371">
        <v>45119</v>
      </c>
      <c r="V365" s="370">
        <v>45124</v>
      </c>
      <c r="W365" s="267" t="s">
        <v>180</v>
      </c>
      <c r="X365" s="168" t="s">
        <v>2624</v>
      </c>
      <c r="Y365" s="371">
        <v>45121</v>
      </c>
      <c r="Z365" s="167">
        <v>45124</v>
      </c>
      <c r="AA365" s="218"/>
      <c r="AB365" s="218"/>
      <c r="AC365" s="218"/>
      <c r="AD365" s="218"/>
      <c r="AE365" s="218"/>
      <c r="AF365" s="218"/>
      <c r="AG365" s="226">
        <v>45195</v>
      </c>
      <c r="AH365" s="206">
        <v>45272</v>
      </c>
      <c r="AI365" s="212">
        <v>30035950</v>
      </c>
      <c r="AJ365" s="319">
        <f t="shared" si="24"/>
        <v>50</v>
      </c>
      <c r="AK365" s="212">
        <v>100</v>
      </c>
      <c r="AL365" s="212">
        <v>100</v>
      </c>
      <c r="AM365" s="208"/>
      <c r="AN365" s="413" t="s">
        <v>77</v>
      </c>
      <c r="AO365" s="168" t="s">
        <v>78</v>
      </c>
      <c r="AP365" s="34" t="s">
        <v>2625</v>
      </c>
    </row>
    <row r="366" spans="1:42" s="177" customFormat="1" x14ac:dyDescent="0.25">
      <c r="A366" s="267" t="s">
        <v>1690</v>
      </c>
      <c r="B366" s="301" t="s">
        <v>2035</v>
      </c>
      <c r="C366" s="302">
        <v>112754</v>
      </c>
      <c r="D366" s="308">
        <v>45114</v>
      </c>
      <c r="E366" s="267" t="s">
        <v>1548</v>
      </c>
      <c r="F366" s="303" t="s">
        <v>2036</v>
      </c>
      <c r="G366" s="367" t="s">
        <v>203</v>
      </c>
      <c r="H366" s="267" t="s">
        <v>2626</v>
      </c>
      <c r="I366" s="304" t="s">
        <v>2627</v>
      </c>
      <c r="J366" s="267" t="s">
        <v>2628</v>
      </c>
      <c r="K366" s="267" t="s">
        <v>62</v>
      </c>
      <c r="L366" s="267">
        <v>18414000</v>
      </c>
      <c r="M366" s="267">
        <v>0</v>
      </c>
      <c r="N366" s="267">
        <v>0</v>
      </c>
      <c r="O366" s="267">
        <v>18414000</v>
      </c>
      <c r="P366" s="168">
        <v>2023000528</v>
      </c>
      <c r="Q366" s="165" t="s">
        <v>2040</v>
      </c>
      <c r="R366" s="173">
        <v>45040</v>
      </c>
      <c r="S366" s="267">
        <v>2023001082</v>
      </c>
      <c r="T366" s="306">
        <v>45114</v>
      </c>
      <c r="U366" s="307">
        <v>45119</v>
      </c>
      <c r="V366" s="306">
        <v>45128</v>
      </c>
      <c r="W366" s="267" t="s">
        <v>159</v>
      </c>
      <c r="X366" s="168" t="s">
        <v>160</v>
      </c>
      <c r="Y366" s="307">
        <v>45114</v>
      </c>
      <c r="Z366" s="352">
        <v>45133</v>
      </c>
      <c r="AA366" s="267"/>
      <c r="AB366" s="267"/>
      <c r="AC366" s="267"/>
      <c r="AD366" s="267"/>
      <c r="AE366" s="267"/>
      <c r="AF366" s="267"/>
      <c r="AG366" s="167">
        <v>45291</v>
      </c>
      <c r="AH366" s="174">
        <v>45343</v>
      </c>
      <c r="AI366" s="310">
        <v>16204320</v>
      </c>
      <c r="AJ366" s="310">
        <f t="shared" si="24"/>
        <v>2209680</v>
      </c>
      <c r="AK366" s="372">
        <f>AI366*100/O366</f>
        <v>88</v>
      </c>
      <c r="AL366" s="209">
        <v>88</v>
      </c>
      <c r="AM366" s="168"/>
      <c r="AN366" s="410" t="s">
        <v>77</v>
      </c>
      <c r="AO366" s="168" t="s">
        <v>78</v>
      </c>
      <c r="AP366" s="34" t="s">
        <v>2629</v>
      </c>
    </row>
    <row r="367" spans="1:42" s="177" customFormat="1" x14ac:dyDescent="0.25">
      <c r="A367" s="267" t="s">
        <v>54</v>
      </c>
      <c r="B367" s="301" t="s">
        <v>2630</v>
      </c>
      <c r="C367" s="302">
        <v>355</v>
      </c>
      <c r="D367" s="308">
        <v>45121</v>
      </c>
      <c r="E367" s="267" t="s">
        <v>82</v>
      </c>
      <c r="F367" s="347" t="s">
        <v>2631</v>
      </c>
      <c r="G367" s="209" t="s">
        <v>2632</v>
      </c>
      <c r="H367" s="267" t="s">
        <v>2633</v>
      </c>
      <c r="I367" s="369">
        <v>1081700439</v>
      </c>
      <c r="J367" s="209" t="s">
        <v>2634</v>
      </c>
      <c r="K367" s="209" t="s">
        <v>76</v>
      </c>
      <c r="L367" s="209">
        <v>21416262</v>
      </c>
      <c r="M367" s="209">
        <v>0</v>
      </c>
      <c r="N367" s="209">
        <v>0</v>
      </c>
      <c r="O367" s="209">
        <v>21416262</v>
      </c>
      <c r="P367" s="209">
        <v>2023000818</v>
      </c>
      <c r="Q367" s="339" t="s">
        <v>2635</v>
      </c>
      <c r="R367" s="370">
        <v>45103</v>
      </c>
      <c r="S367" s="209">
        <v>2023001109</v>
      </c>
      <c r="T367" s="370">
        <v>45121</v>
      </c>
      <c r="U367" s="209" t="s">
        <v>87</v>
      </c>
      <c r="V367" s="209" t="s">
        <v>87</v>
      </c>
      <c r="W367" s="209" t="s">
        <v>148</v>
      </c>
      <c r="X367" s="168" t="s">
        <v>896</v>
      </c>
      <c r="Y367" s="371">
        <v>45125</v>
      </c>
      <c r="Z367" s="167">
        <v>45125</v>
      </c>
      <c r="AA367" s="210"/>
      <c r="AB367" s="210"/>
      <c r="AC367" s="210"/>
      <c r="AD367" s="210"/>
      <c r="AE367" s="210"/>
      <c r="AF367" s="343"/>
      <c r="AG367" s="200" t="s">
        <v>266</v>
      </c>
      <c r="AH367" s="201">
        <v>45296</v>
      </c>
      <c r="AI367" s="210">
        <v>19393615</v>
      </c>
      <c r="AJ367" s="373">
        <f>O367-AI367</f>
        <v>2022647</v>
      </c>
      <c r="AK367" s="210">
        <v>90.5</v>
      </c>
      <c r="AL367" s="210">
        <v>90.5</v>
      </c>
      <c r="AM367" s="199"/>
      <c r="AN367" s="414" t="s">
        <v>77</v>
      </c>
      <c r="AO367" s="168" t="s">
        <v>68</v>
      </c>
      <c r="AP367" s="34" t="s">
        <v>2636</v>
      </c>
    </row>
    <row r="368" spans="1:42" s="177" customFormat="1" x14ac:dyDescent="0.25">
      <c r="A368" s="209" t="s">
        <v>951</v>
      </c>
      <c r="B368" s="339" t="s">
        <v>2637</v>
      </c>
      <c r="C368" s="271">
        <v>356</v>
      </c>
      <c r="D368" s="308">
        <v>45124</v>
      </c>
      <c r="E368" s="267" t="s">
        <v>82</v>
      </c>
      <c r="F368" s="347" t="s">
        <v>2638</v>
      </c>
      <c r="G368" s="170" t="s">
        <v>2287</v>
      </c>
      <c r="H368" s="267" t="s">
        <v>2639</v>
      </c>
      <c r="I368" s="171">
        <v>1004033699</v>
      </c>
      <c r="J368" s="209" t="s">
        <v>2640</v>
      </c>
      <c r="K368" s="209" t="s">
        <v>76</v>
      </c>
      <c r="L368" s="209">
        <v>12241000</v>
      </c>
      <c r="M368" s="209">
        <v>0</v>
      </c>
      <c r="N368" s="209">
        <v>0</v>
      </c>
      <c r="O368" s="209">
        <v>12241000</v>
      </c>
      <c r="P368" s="209">
        <v>2023000698</v>
      </c>
      <c r="Q368" s="339" t="s">
        <v>2617</v>
      </c>
      <c r="R368" s="173">
        <v>45082</v>
      </c>
      <c r="S368" s="209">
        <v>2023001111</v>
      </c>
      <c r="T368" s="173">
        <v>45124</v>
      </c>
      <c r="U368" s="173" t="s">
        <v>87</v>
      </c>
      <c r="V368" s="173" t="s">
        <v>87</v>
      </c>
      <c r="W368" s="209" t="s">
        <v>148</v>
      </c>
      <c r="X368" s="168" t="s">
        <v>1081</v>
      </c>
      <c r="Y368" s="174">
        <v>45125</v>
      </c>
      <c r="Z368" s="167">
        <v>45126</v>
      </c>
      <c r="AA368" s="209"/>
      <c r="AB368" s="209"/>
      <c r="AC368" s="209"/>
      <c r="AD368" s="209"/>
      <c r="AE368" s="209"/>
      <c r="AF368" s="209"/>
      <c r="AG368" s="335" t="s">
        <v>266</v>
      </c>
      <c r="AH368" s="201">
        <v>45348</v>
      </c>
      <c r="AI368" s="202">
        <v>10169446</v>
      </c>
      <c r="AJ368" s="320">
        <f t="shared" ref="AJ368:AJ388" si="25">L368-AI368</f>
        <v>2071554</v>
      </c>
      <c r="AK368" s="210">
        <v>83.08</v>
      </c>
      <c r="AL368" s="210">
        <v>83.08</v>
      </c>
      <c r="AM368" s="366"/>
      <c r="AN368" s="418" t="s">
        <v>67</v>
      </c>
      <c r="AO368" s="213" t="s">
        <v>210</v>
      </c>
      <c r="AP368" s="34" t="s">
        <v>2641</v>
      </c>
    </row>
    <row r="369" spans="1:42" s="177" customFormat="1" x14ac:dyDescent="0.25">
      <c r="A369" s="209" t="s">
        <v>54</v>
      </c>
      <c r="B369" s="339" t="s">
        <v>2642</v>
      </c>
      <c r="C369" s="271">
        <v>357</v>
      </c>
      <c r="D369" s="308">
        <v>45126</v>
      </c>
      <c r="E369" s="209" t="s">
        <v>57</v>
      </c>
      <c r="F369" s="347" t="s">
        <v>2643</v>
      </c>
      <c r="G369" s="170" t="s">
        <v>2279</v>
      </c>
      <c r="H369" s="209" t="s">
        <v>2644</v>
      </c>
      <c r="I369" s="171">
        <v>7718084</v>
      </c>
      <c r="J369" s="209" t="s">
        <v>2645</v>
      </c>
      <c r="K369" s="209" t="s">
        <v>76</v>
      </c>
      <c r="L369" s="209">
        <v>16841178</v>
      </c>
      <c r="M369" s="209">
        <v>0</v>
      </c>
      <c r="N369" s="209">
        <v>0</v>
      </c>
      <c r="O369" s="209">
        <v>16841178</v>
      </c>
      <c r="P369" s="209">
        <v>2023000787</v>
      </c>
      <c r="Q369" s="339" t="s">
        <v>2646</v>
      </c>
      <c r="R369" s="173">
        <v>45093</v>
      </c>
      <c r="S369" s="209">
        <v>2023001121</v>
      </c>
      <c r="T369" s="173">
        <v>45126</v>
      </c>
      <c r="U369" s="173" t="s">
        <v>87</v>
      </c>
      <c r="V369" s="173" t="s">
        <v>87</v>
      </c>
      <c r="W369" s="209" t="s">
        <v>148</v>
      </c>
      <c r="X369" s="168" t="s">
        <v>572</v>
      </c>
      <c r="Y369" s="174">
        <v>45128</v>
      </c>
      <c r="Z369" s="167">
        <v>45128</v>
      </c>
      <c r="AA369" s="209"/>
      <c r="AB369" s="209"/>
      <c r="AC369" s="209"/>
      <c r="AD369" s="209"/>
      <c r="AE369" s="209"/>
      <c r="AF369" s="209"/>
      <c r="AG369" s="226">
        <v>45219</v>
      </c>
      <c r="AH369" s="206">
        <v>45229</v>
      </c>
      <c r="AI369" s="207">
        <v>16841178</v>
      </c>
      <c r="AJ369" s="240">
        <f t="shared" si="25"/>
        <v>0</v>
      </c>
      <c r="AK369" s="212">
        <v>100</v>
      </c>
      <c r="AL369" s="212">
        <v>100</v>
      </c>
      <c r="AM369" s="197"/>
      <c r="AN369" s="413" t="s">
        <v>77</v>
      </c>
      <c r="AO369" s="168" t="s">
        <v>68</v>
      </c>
      <c r="AP369" s="34" t="s">
        <v>2647</v>
      </c>
    </row>
    <row r="370" spans="1:42" s="177" customFormat="1" x14ac:dyDescent="0.25">
      <c r="A370" s="209" t="s">
        <v>951</v>
      </c>
      <c r="B370" s="301" t="s">
        <v>2648</v>
      </c>
      <c r="C370" s="302">
        <v>358</v>
      </c>
      <c r="D370" s="308">
        <v>45124</v>
      </c>
      <c r="E370" s="267" t="s">
        <v>82</v>
      </c>
      <c r="F370" s="267" t="s">
        <v>2649</v>
      </c>
      <c r="G370" s="267" t="s">
        <v>1835</v>
      </c>
      <c r="H370" s="267" t="s">
        <v>2650</v>
      </c>
      <c r="I370" s="171">
        <v>10030864872</v>
      </c>
      <c r="J370" s="267" t="s">
        <v>2651</v>
      </c>
      <c r="K370" s="267" t="s">
        <v>76</v>
      </c>
      <c r="L370" s="209">
        <v>14000000</v>
      </c>
      <c r="M370" s="209">
        <v>0</v>
      </c>
      <c r="N370" s="209">
        <v>0</v>
      </c>
      <c r="O370" s="209">
        <v>14000000</v>
      </c>
      <c r="P370" s="209">
        <v>2023000684</v>
      </c>
      <c r="Q370" s="301" t="s">
        <v>2652</v>
      </c>
      <c r="R370" s="173">
        <v>45078</v>
      </c>
      <c r="S370" s="209">
        <v>2023001112</v>
      </c>
      <c r="T370" s="173">
        <v>45124</v>
      </c>
      <c r="U370" s="173" t="s">
        <v>87</v>
      </c>
      <c r="V370" s="173" t="s">
        <v>87</v>
      </c>
      <c r="W370" s="267" t="s">
        <v>282</v>
      </c>
      <c r="X370" s="168" t="s">
        <v>1825</v>
      </c>
      <c r="Y370" s="174">
        <v>45125</v>
      </c>
      <c r="Z370" s="167">
        <v>45126</v>
      </c>
      <c r="AA370" s="209"/>
      <c r="AB370" s="209"/>
      <c r="AC370" s="209"/>
      <c r="AD370" s="209"/>
      <c r="AE370" s="209"/>
      <c r="AF370" s="209"/>
      <c r="AG370" s="167">
        <v>45290</v>
      </c>
      <c r="AH370" s="173">
        <v>45306</v>
      </c>
      <c r="AI370" s="175">
        <v>10800000</v>
      </c>
      <c r="AJ370" s="310">
        <v>3200000</v>
      </c>
      <c r="AK370" s="209">
        <v>77</v>
      </c>
      <c r="AL370" s="209">
        <v>77</v>
      </c>
      <c r="AM370" s="168"/>
      <c r="AN370" s="410" t="s">
        <v>77</v>
      </c>
      <c r="AO370" s="168" t="s">
        <v>1729</v>
      </c>
      <c r="AP370" s="34" t="s">
        <v>2653</v>
      </c>
    </row>
    <row r="371" spans="1:42" s="177" customFormat="1" x14ac:dyDescent="0.25">
      <c r="A371" s="209" t="s">
        <v>951</v>
      </c>
      <c r="B371" s="339" t="s">
        <v>2654</v>
      </c>
      <c r="C371" s="271">
        <v>359</v>
      </c>
      <c r="D371" s="308">
        <v>45132</v>
      </c>
      <c r="E371" s="209" t="s">
        <v>1548</v>
      </c>
      <c r="F371" s="347" t="s">
        <v>2655</v>
      </c>
      <c r="G371" s="170" t="s">
        <v>512</v>
      </c>
      <c r="H371" s="209" t="s">
        <v>2656</v>
      </c>
      <c r="I371" s="171" t="s">
        <v>2657</v>
      </c>
      <c r="J371" s="209" t="s">
        <v>2658</v>
      </c>
      <c r="K371" s="209" t="s">
        <v>62</v>
      </c>
      <c r="L371" s="209">
        <v>10050000</v>
      </c>
      <c r="M371" s="209">
        <v>0</v>
      </c>
      <c r="N371" s="209">
        <v>0</v>
      </c>
      <c r="O371" s="209">
        <v>10050000</v>
      </c>
      <c r="P371" s="209">
        <v>2023000562</v>
      </c>
      <c r="Q371" s="339" t="s">
        <v>2659</v>
      </c>
      <c r="R371" s="173">
        <v>45044</v>
      </c>
      <c r="S371" s="209">
        <v>2023001151</v>
      </c>
      <c r="T371" s="173">
        <v>45131</v>
      </c>
      <c r="U371" s="174">
        <v>45133</v>
      </c>
      <c r="V371" s="173">
        <v>45135</v>
      </c>
      <c r="W371" s="209" t="s">
        <v>137</v>
      </c>
      <c r="X371" s="168" t="s">
        <v>138</v>
      </c>
      <c r="Y371" s="174">
        <v>45132</v>
      </c>
      <c r="Z371" s="167">
        <v>45161</v>
      </c>
      <c r="AA371" s="209"/>
      <c r="AB371" s="209"/>
      <c r="AC371" s="209"/>
      <c r="AD371" s="209"/>
      <c r="AE371" s="209"/>
      <c r="AF371" s="342"/>
      <c r="AG371" s="200">
        <v>45258</v>
      </c>
      <c r="AH371" s="201">
        <v>45258</v>
      </c>
      <c r="AI371" s="202">
        <v>10050000</v>
      </c>
      <c r="AJ371" s="202">
        <f t="shared" si="25"/>
        <v>0</v>
      </c>
      <c r="AK371" s="210">
        <v>100</v>
      </c>
      <c r="AL371" s="210">
        <v>100</v>
      </c>
      <c r="AM371" s="199"/>
      <c r="AN371" s="410" t="s">
        <v>77</v>
      </c>
      <c r="AO371" s="168" t="s">
        <v>78</v>
      </c>
      <c r="AP371" s="34" t="s">
        <v>2660</v>
      </c>
    </row>
    <row r="372" spans="1:42" s="177" customFormat="1" x14ac:dyDescent="0.25">
      <c r="A372" s="209" t="s">
        <v>951</v>
      </c>
      <c r="B372" s="339" t="s">
        <v>2661</v>
      </c>
      <c r="C372" s="271">
        <v>360</v>
      </c>
      <c r="D372" s="308">
        <v>45131</v>
      </c>
      <c r="E372" s="267" t="s">
        <v>82</v>
      </c>
      <c r="F372" s="347" t="s">
        <v>2662</v>
      </c>
      <c r="G372" s="170" t="s">
        <v>2663</v>
      </c>
      <c r="H372" s="209" t="s">
        <v>2664</v>
      </c>
      <c r="I372" s="171">
        <v>1083918726</v>
      </c>
      <c r="J372" s="209" t="s">
        <v>2665</v>
      </c>
      <c r="K372" s="209" t="s">
        <v>76</v>
      </c>
      <c r="L372" s="209">
        <v>11298000</v>
      </c>
      <c r="M372" s="209">
        <v>0</v>
      </c>
      <c r="N372" s="209">
        <v>0</v>
      </c>
      <c r="O372" s="209">
        <v>11298000</v>
      </c>
      <c r="P372" s="209">
        <v>2023000699</v>
      </c>
      <c r="Q372" s="339" t="s">
        <v>2617</v>
      </c>
      <c r="R372" s="173">
        <v>45082</v>
      </c>
      <c r="S372" s="209">
        <v>2023001142</v>
      </c>
      <c r="T372" s="173">
        <v>45128</v>
      </c>
      <c r="U372" s="173" t="s">
        <v>87</v>
      </c>
      <c r="V372" s="173" t="s">
        <v>87</v>
      </c>
      <c r="W372" s="209" t="s">
        <v>148</v>
      </c>
      <c r="X372" s="168" t="s">
        <v>1081</v>
      </c>
      <c r="Y372" s="174">
        <v>45131</v>
      </c>
      <c r="Z372" s="167">
        <v>45132</v>
      </c>
      <c r="AA372" s="209"/>
      <c r="AB372" s="209"/>
      <c r="AC372" s="209"/>
      <c r="AD372" s="209"/>
      <c r="AE372" s="209"/>
      <c r="AF372" s="209"/>
      <c r="AG372" s="335">
        <v>45290</v>
      </c>
      <c r="AH372" s="201">
        <v>45331</v>
      </c>
      <c r="AI372" s="202">
        <v>9791600</v>
      </c>
      <c r="AJ372" s="202">
        <f t="shared" si="25"/>
        <v>1506400</v>
      </c>
      <c r="AK372" s="210">
        <v>94.07</v>
      </c>
      <c r="AL372" s="210">
        <v>94.07</v>
      </c>
      <c r="AM372" s="199"/>
      <c r="AN372" s="414" t="s">
        <v>77</v>
      </c>
      <c r="AO372" s="213" t="s">
        <v>68</v>
      </c>
      <c r="AP372" s="34" t="s">
        <v>2666</v>
      </c>
    </row>
    <row r="373" spans="1:42" s="177" customFormat="1" x14ac:dyDescent="0.25">
      <c r="A373" s="209" t="s">
        <v>951</v>
      </c>
      <c r="B373" s="339" t="s">
        <v>2667</v>
      </c>
      <c r="C373" s="271">
        <v>361</v>
      </c>
      <c r="D373" s="308">
        <v>45131</v>
      </c>
      <c r="E373" s="267" t="s">
        <v>82</v>
      </c>
      <c r="F373" s="347" t="s">
        <v>2668</v>
      </c>
      <c r="G373" s="170" t="s">
        <v>2663</v>
      </c>
      <c r="H373" s="209" t="s">
        <v>2669</v>
      </c>
      <c r="I373" s="171">
        <v>12144510</v>
      </c>
      <c r="J373" s="209" t="s">
        <v>2670</v>
      </c>
      <c r="K373" s="209" t="s">
        <v>76</v>
      </c>
      <c r="L373" s="209">
        <v>11299770</v>
      </c>
      <c r="M373" s="209">
        <v>0</v>
      </c>
      <c r="N373" s="209">
        <v>0</v>
      </c>
      <c r="O373" s="209">
        <v>11299770</v>
      </c>
      <c r="P373" s="209">
        <v>2023000690</v>
      </c>
      <c r="Q373" s="339" t="s">
        <v>2617</v>
      </c>
      <c r="R373" s="173">
        <v>45078</v>
      </c>
      <c r="S373" s="209">
        <v>2023001143</v>
      </c>
      <c r="T373" s="173">
        <v>45128</v>
      </c>
      <c r="U373" s="173" t="s">
        <v>87</v>
      </c>
      <c r="V373" s="173" t="s">
        <v>87</v>
      </c>
      <c r="W373" s="209" t="s">
        <v>148</v>
      </c>
      <c r="X373" s="168" t="s">
        <v>1081</v>
      </c>
      <c r="Y373" s="174">
        <v>45132</v>
      </c>
      <c r="Z373" s="167">
        <v>45131</v>
      </c>
      <c r="AA373" s="209"/>
      <c r="AB373" s="209"/>
      <c r="AC373" s="209"/>
      <c r="AD373" s="209"/>
      <c r="AE373" s="209"/>
      <c r="AF373" s="209"/>
      <c r="AG373" s="352">
        <v>45290</v>
      </c>
      <c r="AH373" s="173">
        <v>45331</v>
      </c>
      <c r="AI373" s="175">
        <v>9855911</v>
      </c>
      <c r="AJ373" s="175">
        <f t="shared" si="25"/>
        <v>1443859</v>
      </c>
      <c r="AK373" s="209">
        <v>87.22</v>
      </c>
      <c r="AL373" s="209">
        <v>87.22</v>
      </c>
      <c r="AM373" s="168"/>
      <c r="AN373" s="410" t="s">
        <v>77</v>
      </c>
      <c r="AO373" s="213" t="s">
        <v>68</v>
      </c>
      <c r="AP373" s="34" t="s">
        <v>2671</v>
      </c>
    </row>
    <row r="374" spans="1:42" s="177" customFormat="1" x14ac:dyDescent="0.25">
      <c r="A374" s="209" t="s">
        <v>951</v>
      </c>
      <c r="B374" s="339" t="s">
        <v>2672</v>
      </c>
      <c r="C374" s="271">
        <v>362</v>
      </c>
      <c r="D374" s="268">
        <v>45132</v>
      </c>
      <c r="E374" s="267" t="s">
        <v>82</v>
      </c>
      <c r="F374" s="347" t="s">
        <v>2673</v>
      </c>
      <c r="G374" s="170" t="s">
        <v>2663</v>
      </c>
      <c r="H374" s="267" t="s">
        <v>2674</v>
      </c>
      <c r="I374" s="171">
        <v>1110116773</v>
      </c>
      <c r="J374" s="209" t="s">
        <v>2675</v>
      </c>
      <c r="K374" s="209" t="s">
        <v>76</v>
      </c>
      <c r="L374" s="209">
        <v>11200000</v>
      </c>
      <c r="M374" s="209">
        <v>0</v>
      </c>
      <c r="N374" s="209">
        <v>0</v>
      </c>
      <c r="O374" s="209">
        <v>11200000</v>
      </c>
      <c r="P374" s="209">
        <v>2023000705</v>
      </c>
      <c r="Q374" s="339" t="s">
        <v>2617</v>
      </c>
      <c r="R374" s="173">
        <v>45082</v>
      </c>
      <c r="S374" s="209">
        <v>2023001152</v>
      </c>
      <c r="T374" s="173">
        <v>45132</v>
      </c>
      <c r="U374" s="173" t="s">
        <v>87</v>
      </c>
      <c r="V374" s="173" t="s">
        <v>87</v>
      </c>
      <c r="W374" s="209" t="s">
        <v>148</v>
      </c>
      <c r="X374" s="168" t="s">
        <v>1081</v>
      </c>
      <c r="Y374" s="174">
        <v>45132</v>
      </c>
      <c r="Z374" s="167">
        <v>45133</v>
      </c>
      <c r="AA374" s="209"/>
      <c r="AB374" s="209"/>
      <c r="AC374" s="209"/>
      <c r="AD374" s="209"/>
      <c r="AE374" s="209"/>
      <c r="AF374" s="209"/>
      <c r="AG374" s="352">
        <v>45290</v>
      </c>
      <c r="AH374" s="173">
        <v>45399</v>
      </c>
      <c r="AI374" s="175">
        <v>9644444</v>
      </c>
      <c r="AJ374" s="175">
        <f t="shared" si="25"/>
        <v>1555556</v>
      </c>
      <c r="AK374" s="209">
        <v>86.11</v>
      </c>
      <c r="AL374" s="209">
        <v>86.11</v>
      </c>
      <c r="AM374" s="168"/>
      <c r="AN374" s="410" t="s">
        <v>77</v>
      </c>
      <c r="AO374" s="213" t="s">
        <v>68</v>
      </c>
      <c r="AP374" s="34" t="s">
        <v>2676</v>
      </c>
    </row>
    <row r="375" spans="1:42" s="177" customFormat="1" x14ac:dyDescent="0.25">
      <c r="A375" s="209" t="s">
        <v>951</v>
      </c>
      <c r="B375" s="339" t="s">
        <v>2677</v>
      </c>
      <c r="C375" s="271">
        <v>363</v>
      </c>
      <c r="D375" s="268">
        <v>45132</v>
      </c>
      <c r="E375" s="267" t="s">
        <v>82</v>
      </c>
      <c r="F375" s="347" t="s">
        <v>2678</v>
      </c>
      <c r="G375" s="170" t="s">
        <v>2663</v>
      </c>
      <c r="H375" s="209" t="s">
        <v>2679</v>
      </c>
      <c r="I375" s="171">
        <v>12228049</v>
      </c>
      <c r="J375" s="209" t="s">
        <v>2680</v>
      </c>
      <c r="K375" s="209" t="s">
        <v>76</v>
      </c>
      <c r="L375" s="209">
        <v>11200000</v>
      </c>
      <c r="M375" s="209">
        <v>0</v>
      </c>
      <c r="N375" s="209">
        <v>0</v>
      </c>
      <c r="O375" s="209">
        <v>11200000</v>
      </c>
      <c r="P375" s="209">
        <v>2023000700</v>
      </c>
      <c r="Q375" s="339" t="s">
        <v>2617</v>
      </c>
      <c r="R375" s="173">
        <v>45082</v>
      </c>
      <c r="S375" s="209">
        <v>2023001153</v>
      </c>
      <c r="T375" s="173">
        <v>45132</v>
      </c>
      <c r="U375" s="173" t="s">
        <v>87</v>
      </c>
      <c r="V375" s="173" t="s">
        <v>87</v>
      </c>
      <c r="W375" s="209" t="s">
        <v>148</v>
      </c>
      <c r="X375" s="168" t="s">
        <v>1081</v>
      </c>
      <c r="Y375" s="174">
        <v>45133</v>
      </c>
      <c r="Z375" s="167">
        <v>45133</v>
      </c>
      <c r="AA375" s="209"/>
      <c r="AB375" s="209"/>
      <c r="AC375" s="209"/>
      <c r="AD375" s="209"/>
      <c r="AE375" s="209"/>
      <c r="AF375" s="209"/>
      <c r="AG375" s="352">
        <v>45290</v>
      </c>
      <c r="AH375" s="173">
        <v>45383</v>
      </c>
      <c r="AI375" s="175">
        <v>9644444</v>
      </c>
      <c r="AJ375" s="175">
        <f t="shared" si="25"/>
        <v>1555556</v>
      </c>
      <c r="AK375" s="209">
        <v>86.11</v>
      </c>
      <c r="AL375" s="209">
        <v>86.11</v>
      </c>
      <c r="AM375" s="168"/>
      <c r="AN375" s="410" t="s">
        <v>77</v>
      </c>
      <c r="AO375" s="213" t="s">
        <v>68</v>
      </c>
      <c r="AP375" s="34" t="s">
        <v>2681</v>
      </c>
    </row>
    <row r="376" spans="1:42" s="177" customFormat="1" x14ac:dyDescent="0.25">
      <c r="A376" s="209" t="s">
        <v>951</v>
      </c>
      <c r="B376" s="339" t="s">
        <v>2682</v>
      </c>
      <c r="C376" s="271">
        <v>364</v>
      </c>
      <c r="D376" s="268">
        <v>45139</v>
      </c>
      <c r="E376" s="267" t="s">
        <v>82</v>
      </c>
      <c r="F376" s="347" t="s">
        <v>2683</v>
      </c>
      <c r="G376" s="170" t="s">
        <v>2508</v>
      </c>
      <c r="H376" s="209" t="s">
        <v>2684</v>
      </c>
      <c r="I376" s="171">
        <v>1081183670</v>
      </c>
      <c r="J376" s="209" t="s">
        <v>2685</v>
      </c>
      <c r="K376" s="209" t="s">
        <v>76</v>
      </c>
      <c r="L376" s="209">
        <v>11299770</v>
      </c>
      <c r="M376" s="209">
        <v>0</v>
      </c>
      <c r="N376" s="209">
        <v>0</v>
      </c>
      <c r="O376" s="209">
        <v>11299770</v>
      </c>
      <c r="P376" s="209">
        <v>2023000714</v>
      </c>
      <c r="Q376" s="339" t="s">
        <v>2617</v>
      </c>
      <c r="R376" s="173">
        <v>45082</v>
      </c>
      <c r="S376" s="209">
        <v>2023001183</v>
      </c>
      <c r="T376" s="173">
        <v>45139</v>
      </c>
      <c r="U376" s="173" t="s">
        <v>87</v>
      </c>
      <c r="V376" s="173" t="s">
        <v>87</v>
      </c>
      <c r="W376" s="209" t="s">
        <v>148</v>
      </c>
      <c r="X376" s="168" t="s">
        <v>1081</v>
      </c>
      <c r="Y376" s="174">
        <v>45139</v>
      </c>
      <c r="Z376" s="167">
        <v>45148</v>
      </c>
      <c r="AA376" s="209"/>
      <c r="AB376" s="209"/>
      <c r="AC376" s="209"/>
      <c r="AD376" s="209"/>
      <c r="AE376" s="209"/>
      <c r="AF376" s="209"/>
      <c r="AG376" s="352">
        <v>45290</v>
      </c>
      <c r="AH376" s="173">
        <v>45336</v>
      </c>
      <c r="AI376" s="175">
        <v>8851487</v>
      </c>
      <c r="AJ376" s="175">
        <f t="shared" si="25"/>
        <v>2448283</v>
      </c>
      <c r="AK376" s="209">
        <v>78.33</v>
      </c>
      <c r="AL376" s="209">
        <v>78.33</v>
      </c>
      <c r="AM376" s="168"/>
      <c r="AN376" s="410" t="s">
        <v>77</v>
      </c>
      <c r="AO376" s="213" t="s">
        <v>68</v>
      </c>
      <c r="AP376" s="34" t="s">
        <v>2686</v>
      </c>
    </row>
    <row r="377" spans="1:42" s="177" customFormat="1" x14ac:dyDescent="0.25">
      <c r="A377" s="209" t="s">
        <v>951</v>
      </c>
      <c r="B377" s="347" t="s">
        <v>2687</v>
      </c>
      <c r="C377" s="271">
        <v>365</v>
      </c>
      <c r="D377" s="268">
        <v>45135</v>
      </c>
      <c r="E377" s="267" t="s">
        <v>82</v>
      </c>
      <c r="F377" s="347" t="s">
        <v>2688</v>
      </c>
      <c r="G377" s="170" t="s">
        <v>1795</v>
      </c>
      <c r="H377" s="209" t="s">
        <v>2689</v>
      </c>
      <c r="I377" s="171">
        <v>1018498144</v>
      </c>
      <c r="J377" s="209" t="s">
        <v>2690</v>
      </c>
      <c r="K377" s="209" t="s">
        <v>76</v>
      </c>
      <c r="L377" s="209">
        <v>11220000</v>
      </c>
      <c r="M377" s="209">
        <v>0</v>
      </c>
      <c r="N377" s="209">
        <v>0</v>
      </c>
      <c r="O377" s="209">
        <v>11220000</v>
      </c>
      <c r="P377" s="209">
        <v>2023000702</v>
      </c>
      <c r="Q377" s="339" t="s">
        <v>2617</v>
      </c>
      <c r="R377" s="173">
        <v>45082</v>
      </c>
      <c r="S377" s="209">
        <v>2023001166</v>
      </c>
      <c r="T377" s="173">
        <v>45135</v>
      </c>
      <c r="U377" s="173" t="s">
        <v>87</v>
      </c>
      <c r="V377" s="173" t="s">
        <v>87</v>
      </c>
      <c r="W377" s="209" t="s">
        <v>148</v>
      </c>
      <c r="X377" s="168" t="s">
        <v>1081</v>
      </c>
      <c r="Y377" s="174">
        <v>45138</v>
      </c>
      <c r="Z377" s="167">
        <v>45139</v>
      </c>
      <c r="AA377" s="209"/>
      <c r="AB377" s="209"/>
      <c r="AC377" s="209"/>
      <c r="AD377" s="209"/>
      <c r="AE377" s="209"/>
      <c r="AF377" s="209"/>
      <c r="AG377" s="352">
        <v>45290</v>
      </c>
      <c r="AH377" s="173">
        <v>45342</v>
      </c>
      <c r="AI377" s="175">
        <v>9350000</v>
      </c>
      <c r="AJ377" s="175">
        <f t="shared" si="25"/>
        <v>1870000</v>
      </c>
      <c r="AK377" s="209">
        <v>83.33</v>
      </c>
      <c r="AL377" s="209">
        <v>83.33</v>
      </c>
      <c r="AM377" s="168"/>
      <c r="AN377" s="410" t="s">
        <v>77</v>
      </c>
      <c r="AO377" s="213" t="s">
        <v>68</v>
      </c>
      <c r="AP377" s="34" t="s">
        <v>2691</v>
      </c>
    </row>
    <row r="378" spans="1:42" s="177" customFormat="1" x14ac:dyDescent="0.25">
      <c r="A378" s="209" t="s">
        <v>54</v>
      </c>
      <c r="B378" s="339" t="s">
        <v>2692</v>
      </c>
      <c r="C378" s="271">
        <v>366</v>
      </c>
      <c r="D378" s="268">
        <v>45138</v>
      </c>
      <c r="E378" s="209" t="s">
        <v>57</v>
      </c>
      <c r="F378" s="347" t="s">
        <v>2693</v>
      </c>
      <c r="G378" s="170" t="s">
        <v>1994</v>
      </c>
      <c r="H378" s="209" t="s">
        <v>2694</v>
      </c>
      <c r="I378" s="171">
        <v>12194968</v>
      </c>
      <c r="J378" s="209" t="s">
        <v>2695</v>
      </c>
      <c r="K378" s="209" t="s">
        <v>76</v>
      </c>
      <c r="L378" s="209">
        <v>17969405</v>
      </c>
      <c r="M378" s="209">
        <v>0</v>
      </c>
      <c r="N378" s="209">
        <v>0</v>
      </c>
      <c r="O378" s="209">
        <v>17969405</v>
      </c>
      <c r="P378" s="209">
        <v>2023000851</v>
      </c>
      <c r="Q378" s="339" t="s">
        <v>2583</v>
      </c>
      <c r="R378" s="173">
        <v>45113</v>
      </c>
      <c r="S378" s="209">
        <v>2023001179</v>
      </c>
      <c r="T378" s="173">
        <v>45138</v>
      </c>
      <c r="U378" s="173" t="s">
        <v>87</v>
      </c>
      <c r="V378" s="173" t="s">
        <v>87</v>
      </c>
      <c r="W378" s="209" t="s">
        <v>148</v>
      </c>
      <c r="X378" s="168" t="s">
        <v>1081</v>
      </c>
      <c r="Y378" s="174">
        <v>45138</v>
      </c>
      <c r="Z378" s="167">
        <v>45139</v>
      </c>
      <c r="AA378" s="209"/>
      <c r="AB378" s="209"/>
      <c r="AC378" s="209"/>
      <c r="AD378" s="209"/>
      <c r="AE378" s="209"/>
      <c r="AF378" s="209"/>
      <c r="AG378" s="352">
        <v>45290</v>
      </c>
      <c r="AH378" s="173">
        <v>45383</v>
      </c>
      <c r="AI378" s="175">
        <v>17969405</v>
      </c>
      <c r="AJ378" s="175">
        <f t="shared" si="25"/>
        <v>0</v>
      </c>
      <c r="AK378" s="209">
        <v>100</v>
      </c>
      <c r="AL378" s="209">
        <v>100</v>
      </c>
      <c r="AM378" s="168"/>
      <c r="AN378" s="410" t="s">
        <v>77</v>
      </c>
      <c r="AO378" s="213" t="s">
        <v>68</v>
      </c>
      <c r="AP378" s="34" t="s">
        <v>2696</v>
      </c>
    </row>
    <row r="379" spans="1:42" s="177" customFormat="1" x14ac:dyDescent="0.25">
      <c r="A379" s="209" t="s">
        <v>54</v>
      </c>
      <c r="B379" s="339" t="s">
        <v>2697</v>
      </c>
      <c r="C379" s="271">
        <v>367</v>
      </c>
      <c r="D379" s="268">
        <v>45152</v>
      </c>
      <c r="E379" s="267" t="s">
        <v>82</v>
      </c>
      <c r="F379" s="347" t="s">
        <v>2698</v>
      </c>
      <c r="G379" s="170" t="s">
        <v>2112</v>
      </c>
      <c r="H379" s="267" t="s">
        <v>2699</v>
      </c>
      <c r="I379" s="171">
        <v>1075601001</v>
      </c>
      <c r="J379" s="209" t="s">
        <v>2700</v>
      </c>
      <c r="K379" s="209" t="s">
        <v>76</v>
      </c>
      <c r="L379" s="209">
        <v>11280000</v>
      </c>
      <c r="M379" s="209">
        <v>0</v>
      </c>
      <c r="N379" s="209">
        <v>0</v>
      </c>
      <c r="O379" s="209">
        <v>11280000</v>
      </c>
      <c r="P379" s="209">
        <v>2023000707</v>
      </c>
      <c r="Q379" s="339" t="s">
        <v>2617</v>
      </c>
      <c r="R379" s="173">
        <v>45082</v>
      </c>
      <c r="S379" s="209">
        <v>2023001257</v>
      </c>
      <c r="T379" s="173">
        <v>45153</v>
      </c>
      <c r="U379" s="173" t="s">
        <v>87</v>
      </c>
      <c r="V379" s="173" t="s">
        <v>87</v>
      </c>
      <c r="W379" s="209" t="s">
        <v>148</v>
      </c>
      <c r="X379" s="168" t="s">
        <v>1081</v>
      </c>
      <c r="Y379" s="174">
        <v>45152</v>
      </c>
      <c r="Z379" s="167">
        <v>45154</v>
      </c>
      <c r="AA379" s="209"/>
      <c r="AB379" s="370">
        <v>45212</v>
      </c>
      <c r="AC379" s="370">
        <v>45278</v>
      </c>
      <c r="AD379" s="218"/>
      <c r="AE379" s="218"/>
      <c r="AF379" s="218"/>
      <c r="AG379" s="333">
        <v>45281</v>
      </c>
      <c r="AH379" s="216"/>
      <c r="AI379" s="217">
        <v>4512000</v>
      </c>
      <c r="AJ379" s="217">
        <f t="shared" si="25"/>
        <v>6768000</v>
      </c>
      <c r="AK379" s="218">
        <v>40</v>
      </c>
      <c r="AL379" s="218">
        <v>40</v>
      </c>
      <c r="AM379" s="184"/>
      <c r="AN379" s="411" t="s">
        <v>67</v>
      </c>
      <c r="AO379" s="213" t="s">
        <v>210</v>
      </c>
      <c r="AP379" s="34" t="s">
        <v>2701</v>
      </c>
    </row>
    <row r="380" spans="1:42" s="177" customFormat="1" x14ac:dyDescent="0.25">
      <c r="A380" s="209" t="s">
        <v>54</v>
      </c>
      <c r="B380" s="339" t="s">
        <v>2702</v>
      </c>
      <c r="C380" s="271">
        <v>368</v>
      </c>
      <c r="D380" s="268">
        <v>45141</v>
      </c>
      <c r="E380" s="209" t="s">
        <v>57</v>
      </c>
      <c r="F380" s="347" t="s">
        <v>2703</v>
      </c>
      <c r="G380" s="170" t="s">
        <v>2704</v>
      </c>
      <c r="H380" s="267" t="s">
        <v>2705</v>
      </c>
      <c r="I380" s="171">
        <v>1075268841</v>
      </c>
      <c r="J380" s="209" t="s">
        <v>2706</v>
      </c>
      <c r="K380" s="209" t="s">
        <v>76</v>
      </c>
      <c r="L380" s="209">
        <v>18184300</v>
      </c>
      <c r="M380" s="209">
        <v>0</v>
      </c>
      <c r="N380" s="209">
        <v>0</v>
      </c>
      <c r="O380" s="209">
        <v>18184300</v>
      </c>
      <c r="P380" s="209">
        <v>2023000887</v>
      </c>
      <c r="Q380" s="339" t="s">
        <v>2707</v>
      </c>
      <c r="R380" s="173">
        <v>45133</v>
      </c>
      <c r="S380" s="209">
        <v>2023001196</v>
      </c>
      <c r="T380" s="173">
        <v>45146</v>
      </c>
      <c r="U380" s="173" t="s">
        <v>87</v>
      </c>
      <c r="V380" s="173" t="s">
        <v>87</v>
      </c>
      <c r="W380" s="209" t="s">
        <v>757</v>
      </c>
      <c r="X380" s="168" t="s">
        <v>758</v>
      </c>
      <c r="Y380" s="174">
        <v>45141</v>
      </c>
      <c r="Z380" s="167">
        <v>45147</v>
      </c>
      <c r="AA380" s="209"/>
      <c r="AB380" s="209"/>
      <c r="AC380" s="342"/>
      <c r="AD380" s="209"/>
      <c r="AE380" s="209"/>
      <c r="AF380" s="209"/>
      <c r="AG380" s="167">
        <v>45290</v>
      </c>
      <c r="AH380" s="173">
        <v>45357</v>
      </c>
      <c r="AI380" s="175">
        <v>17214471</v>
      </c>
      <c r="AJ380" s="175">
        <f t="shared" si="25"/>
        <v>969829</v>
      </c>
      <c r="AK380" s="209">
        <v>94.67</v>
      </c>
      <c r="AL380" s="209">
        <v>94.67</v>
      </c>
      <c r="AM380" s="168"/>
      <c r="AN380" s="410" t="s">
        <v>77</v>
      </c>
      <c r="AO380" s="213" t="s">
        <v>68</v>
      </c>
      <c r="AP380" s="34" t="s">
        <v>2708</v>
      </c>
    </row>
    <row r="381" spans="1:42" s="177" customFormat="1" x14ac:dyDescent="0.25">
      <c r="A381" s="209" t="s">
        <v>951</v>
      </c>
      <c r="B381" s="339" t="s">
        <v>2709</v>
      </c>
      <c r="C381" s="166">
        <v>369</v>
      </c>
      <c r="D381" s="268">
        <v>45152</v>
      </c>
      <c r="E381" s="209" t="s">
        <v>57</v>
      </c>
      <c r="F381" s="347" t="s">
        <v>2710</v>
      </c>
      <c r="G381" s="170" t="s">
        <v>2207</v>
      </c>
      <c r="H381" s="209" t="s">
        <v>2711</v>
      </c>
      <c r="I381" s="171">
        <v>12199649</v>
      </c>
      <c r="J381" s="209" t="s">
        <v>2712</v>
      </c>
      <c r="K381" s="209" t="s">
        <v>76</v>
      </c>
      <c r="L381" s="209">
        <v>29285165</v>
      </c>
      <c r="M381" s="209">
        <v>0</v>
      </c>
      <c r="N381" s="209">
        <v>0</v>
      </c>
      <c r="O381" s="209">
        <v>29285165</v>
      </c>
      <c r="P381" s="209">
        <v>2023000777</v>
      </c>
      <c r="Q381" s="339" t="s">
        <v>2713</v>
      </c>
      <c r="R381" s="173">
        <v>45093</v>
      </c>
      <c r="S381" s="209">
        <v>2023001251</v>
      </c>
      <c r="T381" s="173">
        <v>45152</v>
      </c>
      <c r="U381" s="174">
        <v>45160</v>
      </c>
      <c r="V381" s="173">
        <v>45163</v>
      </c>
      <c r="W381" s="209" t="s">
        <v>148</v>
      </c>
      <c r="X381" s="168" t="s">
        <v>208</v>
      </c>
      <c r="Y381" s="174">
        <v>45167</v>
      </c>
      <c r="Z381" s="167">
        <v>45173</v>
      </c>
      <c r="AA381" s="209">
        <v>60</v>
      </c>
      <c r="AB381" s="370">
        <v>45261</v>
      </c>
      <c r="AC381" s="370">
        <v>45400</v>
      </c>
      <c r="AD381" s="210"/>
      <c r="AE381" s="210"/>
      <c r="AF381" s="210"/>
      <c r="AG381" s="200">
        <v>45463</v>
      </c>
      <c r="AH381" s="353"/>
      <c r="AI381" s="202"/>
      <c r="AJ381" s="202">
        <f t="shared" si="25"/>
        <v>29285165</v>
      </c>
      <c r="AK381" s="210">
        <v>0</v>
      </c>
      <c r="AL381" s="210">
        <v>0</v>
      </c>
      <c r="AM381" s="199"/>
      <c r="AN381" s="414" t="s">
        <v>210</v>
      </c>
      <c r="AO381" s="168" t="s">
        <v>210</v>
      </c>
      <c r="AP381" s="34" t="s">
        <v>2714</v>
      </c>
    </row>
    <row r="382" spans="1:42" s="177" customFormat="1" x14ac:dyDescent="0.25">
      <c r="A382" s="209" t="s">
        <v>951</v>
      </c>
      <c r="B382" s="339" t="s">
        <v>2715</v>
      </c>
      <c r="C382" s="271">
        <v>370</v>
      </c>
      <c r="D382" s="268">
        <v>45142</v>
      </c>
      <c r="E382" s="267" t="s">
        <v>82</v>
      </c>
      <c r="F382" s="347" t="s">
        <v>2716</v>
      </c>
      <c r="G382" s="170" t="s">
        <v>2663</v>
      </c>
      <c r="H382" s="209" t="s">
        <v>2717</v>
      </c>
      <c r="I382" s="171">
        <v>1075277572</v>
      </c>
      <c r="J382" s="209" t="s">
        <v>2718</v>
      </c>
      <c r="K382" s="209" t="s">
        <v>76</v>
      </c>
      <c r="L382" s="209">
        <v>11299000</v>
      </c>
      <c r="M382" s="209">
        <v>0</v>
      </c>
      <c r="N382" s="209">
        <v>0</v>
      </c>
      <c r="O382" s="209">
        <v>11299000</v>
      </c>
      <c r="P382" s="209">
        <v>2023000711</v>
      </c>
      <c r="Q382" s="339" t="s">
        <v>2719</v>
      </c>
      <c r="R382" s="173" t="s">
        <v>2720</v>
      </c>
      <c r="S382" s="209">
        <v>2023001213</v>
      </c>
      <c r="T382" s="173">
        <v>45146</v>
      </c>
      <c r="U382" s="173" t="s">
        <v>87</v>
      </c>
      <c r="V382" s="173" t="s">
        <v>87</v>
      </c>
      <c r="W382" s="209" t="s">
        <v>148</v>
      </c>
      <c r="X382" s="168" t="s">
        <v>1081</v>
      </c>
      <c r="Y382" s="174">
        <v>45142</v>
      </c>
      <c r="Z382" s="167">
        <v>45147</v>
      </c>
      <c r="AA382" s="209"/>
      <c r="AB382" s="209"/>
      <c r="AC382" s="209"/>
      <c r="AD382" s="209"/>
      <c r="AE382" s="209"/>
      <c r="AF382" s="209"/>
      <c r="AG382" s="352" t="s">
        <v>266</v>
      </c>
      <c r="AH382" s="173"/>
      <c r="AI382" s="202">
        <v>8913656</v>
      </c>
      <c r="AJ382" s="202">
        <f t="shared" si="25"/>
        <v>2385344</v>
      </c>
      <c r="AK382" s="210">
        <v>33.33</v>
      </c>
      <c r="AL382" s="210">
        <v>33.33</v>
      </c>
      <c r="AM382" s="199"/>
      <c r="AN382" s="414" t="s">
        <v>67</v>
      </c>
      <c r="AO382" s="213" t="s">
        <v>210</v>
      </c>
      <c r="AP382" s="34" t="s">
        <v>2721</v>
      </c>
    </row>
    <row r="383" spans="1:42" x14ac:dyDescent="0.25">
      <c r="A383" s="67" t="s">
        <v>54</v>
      </c>
      <c r="B383" s="60"/>
      <c r="C383" s="24">
        <v>371</v>
      </c>
      <c r="D383" s="67" t="s">
        <v>2722</v>
      </c>
      <c r="E383" s="67"/>
      <c r="F383" s="61"/>
      <c r="G383" s="48"/>
      <c r="H383" s="67" t="s">
        <v>2723</v>
      </c>
      <c r="I383" s="28"/>
      <c r="J383" s="67"/>
      <c r="K383" s="67"/>
      <c r="L383" s="67"/>
      <c r="M383" s="67"/>
      <c r="N383" s="67"/>
      <c r="O383" s="67"/>
      <c r="P383" s="67"/>
      <c r="Q383" s="60"/>
      <c r="R383" s="79"/>
      <c r="S383" s="67"/>
      <c r="T383" s="79"/>
      <c r="U383" s="30"/>
      <c r="V383" s="79"/>
      <c r="W383" s="67"/>
      <c r="X383" s="33" t="s">
        <v>87</v>
      </c>
      <c r="Y383" s="30" t="s">
        <v>87</v>
      </c>
      <c r="Z383" s="29" t="s">
        <v>87</v>
      </c>
      <c r="AA383" s="67"/>
      <c r="AB383" s="67"/>
      <c r="AC383" s="67"/>
      <c r="AD383" s="67"/>
      <c r="AE383" s="67"/>
      <c r="AF383" s="67"/>
      <c r="AG383" s="62" t="s">
        <v>67</v>
      </c>
      <c r="AH383" s="103"/>
      <c r="AI383" s="104"/>
      <c r="AJ383" s="104">
        <f>L383-AI383</f>
        <v>0</v>
      </c>
      <c r="AK383" s="94"/>
      <c r="AL383" s="94"/>
      <c r="AM383" s="74"/>
      <c r="AN383" s="419" t="s">
        <v>1192</v>
      </c>
      <c r="AO383" s="33"/>
      <c r="AP383" s="34"/>
    </row>
    <row r="384" spans="1:42" s="177" customFormat="1" x14ac:dyDescent="0.25">
      <c r="A384" s="209" t="s">
        <v>54</v>
      </c>
      <c r="B384" s="339" t="s">
        <v>2724</v>
      </c>
      <c r="C384" s="271">
        <v>372</v>
      </c>
      <c r="D384" s="268">
        <v>45146</v>
      </c>
      <c r="E384" s="209" t="s">
        <v>57</v>
      </c>
      <c r="F384" s="347" t="s">
        <v>2725</v>
      </c>
      <c r="G384" s="170" t="s">
        <v>2704</v>
      </c>
      <c r="H384" s="209" t="s">
        <v>2726</v>
      </c>
      <c r="I384" s="171">
        <v>1075299440</v>
      </c>
      <c r="J384" s="209" t="s">
        <v>2727</v>
      </c>
      <c r="K384" s="209" t="s">
        <v>76</v>
      </c>
      <c r="L384" s="209">
        <v>19326380</v>
      </c>
      <c r="M384" s="209">
        <v>0</v>
      </c>
      <c r="N384" s="209">
        <v>0</v>
      </c>
      <c r="O384" s="209">
        <v>19326380</v>
      </c>
      <c r="P384" s="209">
        <v>2023000888</v>
      </c>
      <c r="Q384" s="339" t="s">
        <v>2728</v>
      </c>
      <c r="R384" s="173">
        <v>45133</v>
      </c>
      <c r="S384" s="209">
        <v>2023001214</v>
      </c>
      <c r="T384" s="173">
        <v>45146</v>
      </c>
      <c r="U384" s="173" t="s">
        <v>87</v>
      </c>
      <c r="V384" s="173" t="s">
        <v>87</v>
      </c>
      <c r="W384" s="209" t="s">
        <v>282</v>
      </c>
      <c r="X384" s="168" t="s">
        <v>532</v>
      </c>
      <c r="Y384" s="174">
        <v>45146</v>
      </c>
      <c r="Z384" s="167">
        <v>45146</v>
      </c>
      <c r="AA384" s="209"/>
      <c r="AB384" s="209"/>
      <c r="AC384" s="209"/>
      <c r="AD384" s="209"/>
      <c r="AE384" s="209"/>
      <c r="AF384" s="342"/>
      <c r="AG384" s="167">
        <v>45290</v>
      </c>
      <c r="AH384" s="173">
        <v>45338</v>
      </c>
      <c r="AI384" s="175">
        <v>18424482</v>
      </c>
      <c r="AJ384" s="175">
        <f t="shared" si="25"/>
        <v>901898</v>
      </c>
      <c r="AK384" s="209">
        <v>95</v>
      </c>
      <c r="AL384" s="209">
        <v>95</v>
      </c>
      <c r="AM384" s="168"/>
      <c r="AN384" s="410" t="s">
        <v>77</v>
      </c>
      <c r="AO384" s="168" t="s">
        <v>78</v>
      </c>
      <c r="AP384" s="34" t="s">
        <v>2729</v>
      </c>
    </row>
    <row r="385" spans="1:42" s="177" customFormat="1" x14ac:dyDescent="0.25">
      <c r="A385" s="209" t="s">
        <v>951</v>
      </c>
      <c r="B385" s="339" t="s">
        <v>2730</v>
      </c>
      <c r="C385" s="271">
        <v>373</v>
      </c>
      <c r="D385" s="268">
        <v>45146</v>
      </c>
      <c r="E385" s="267" t="s">
        <v>82</v>
      </c>
      <c r="F385" s="347" t="s">
        <v>2731</v>
      </c>
      <c r="G385" s="170" t="s">
        <v>2704</v>
      </c>
      <c r="H385" s="209" t="s">
        <v>2732</v>
      </c>
      <c r="I385" s="171">
        <v>1003813964</v>
      </c>
      <c r="J385" s="209" t="s">
        <v>2733</v>
      </c>
      <c r="K385" s="209" t="s">
        <v>76</v>
      </c>
      <c r="L385" s="209">
        <v>9416475</v>
      </c>
      <c r="M385" s="209">
        <v>0</v>
      </c>
      <c r="N385" s="209">
        <v>0</v>
      </c>
      <c r="O385" s="209">
        <v>9416475</v>
      </c>
      <c r="P385" s="209">
        <v>2023000708</v>
      </c>
      <c r="Q385" s="339" t="s">
        <v>2617</v>
      </c>
      <c r="R385" s="173">
        <v>45082</v>
      </c>
      <c r="S385" s="209">
        <v>2023001217</v>
      </c>
      <c r="T385" s="173">
        <v>45146</v>
      </c>
      <c r="U385" s="173" t="s">
        <v>87</v>
      </c>
      <c r="V385" s="173" t="s">
        <v>87</v>
      </c>
      <c r="W385" s="209" t="s">
        <v>148</v>
      </c>
      <c r="X385" s="168" t="s">
        <v>1081</v>
      </c>
      <c r="Y385" s="174">
        <v>45146</v>
      </c>
      <c r="Z385" s="167">
        <v>45148</v>
      </c>
      <c r="AA385" s="209"/>
      <c r="AB385" s="370">
        <v>45178</v>
      </c>
      <c r="AC385" s="370">
        <v>45194</v>
      </c>
      <c r="AD385" s="209"/>
      <c r="AE385" s="209"/>
      <c r="AF385" s="209"/>
      <c r="AG385" s="338">
        <v>45194</v>
      </c>
      <c r="AH385" s="206">
        <v>45251</v>
      </c>
      <c r="AI385" s="207">
        <v>1883295</v>
      </c>
      <c r="AJ385" s="207">
        <f t="shared" si="25"/>
        <v>7533180</v>
      </c>
      <c r="AK385" s="212">
        <v>20</v>
      </c>
      <c r="AL385" s="212">
        <v>20</v>
      </c>
      <c r="AM385" s="168"/>
      <c r="AN385" s="410" t="s">
        <v>77</v>
      </c>
      <c r="AO385" s="213" t="s">
        <v>68</v>
      </c>
      <c r="AP385" s="34" t="s">
        <v>2734</v>
      </c>
    </row>
    <row r="386" spans="1:42" s="177" customFormat="1" x14ac:dyDescent="0.25">
      <c r="A386" s="209" t="s">
        <v>951</v>
      </c>
      <c r="B386" s="339" t="s">
        <v>2735</v>
      </c>
      <c r="C386" s="302">
        <v>374</v>
      </c>
      <c r="D386" s="268">
        <v>45152</v>
      </c>
      <c r="E386" s="209" t="s">
        <v>1307</v>
      </c>
      <c r="F386" s="347" t="s">
        <v>2736</v>
      </c>
      <c r="G386" s="170" t="s">
        <v>1364</v>
      </c>
      <c r="H386" s="209" t="s">
        <v>2737</v>
      </c>
      <c r="I386" s="171" t="s">
        <v>2738</v>
      </c>
      <c r="J386" s="209" t="s">
        <v>2739</v>
      </c>
      <c r="K386" s="209" t="s">
        <v>62</v>
      </c>
      <c r="L386" s="209">
        <v>32340000</v>
      </c>
      <c r="M386" s="209">
        <v>0</v>
      </c>
      <c r="N386" s="209">
        <v>0</v>
      </c>
      <c r="O386" s="209">
        <v>32340000</v>
      </c>
      <c r="P386" s="339" t="s">
        <v>2740</v>
      </c>
      <c r="Q386" s="339" t="s">
        <v>2741</v>
      </c>
      <c r="R386" s="173">
        <v>45093</v>
      </c>
      <c r="S386" s="209">
        <v>2023000021</v>
      </c>
      <c r="T386" s="173">
        <v>45153</v>
      </c>
      <c r="U386" s="174">
        <v>45148</v>
      </c>
      <c r="V386" s="173">
        <v>45152</v>
      </c>
      <c r="W386" s="209" t="s">
        <v>581</v>
      </c>
      <c r="X386" s="168" t="s">
        <v>582</v>
      </c>
      <c r="Y386" s="174">
        <v>45152</v>
      </c>
      <c r="Z386" s="167">
        <v>45154</v>
      </c>
      <c r="AA386" s="209"/>
      <c r="AB386" s="209"/>
      <c r="AC386" s="209"/>
      <c r="AD386" s="209"/>
      <c r="AE386" s="209"/>
      <c r="AF386" s="342"/>
      <c r="AG386" s="167" t="s">
        <v>2742</v>
      </c>
      <c r="AH386" s="173">
        <v>45274</v>
      </c>
      <c r="AI386" s="175">
        <v>32340000</v>
      </c>
      <c r="AJ386" s="175">
        <f t="shared" si="25"/>
        <v>0</v>
      </c>
      <c r="AK386" s="209">
        <v>100</v>
      </c>
      <c r="AL386" s="209">
        <v>100</v>
      </c>
      <c r="AM386" s="168"/>
      <c r="AN386" s="410" t="s">
        <v>77</v>
      </c>
      <c r="AO386" s="168" t="s">
        <v>78</v>
      </c>
      <c r="AP386" s="34" t="s">
        <v>2743</v>
      </c>
    </row>
    <row r="387" spans="1:42" s="177" customFormat="1" x14ac:dyDescent="0.25">
      <c r="A387" s="324" t="s">
        <v>951</v>
      </c>
      <c r="B387" s="350" t="s">
        <v>2744</v>
      </c>
      <c r="C387" s="374" t="s">
        <v>2745</v>
      </c>
      <c r="D387" s="375">
        <v>45147</v>
      </c>
      <c r="E387" s="324" t="s">
        <v>82</v>
      </c>
      <c r="F387" s="351" t="s">
        <v>2746</v>
      </c>
      <c r="G387" s="325" t="s">
        <v>2663</v>
      </c>
      <c r="H387" s="324" t="s">
        <v>2747</v>
      </c>
      <c r="I387" s="287">
        <v>1084897994</v>
      </c>
      <c r="J387" s="324" t="s">
        <v>2748</v>
      </c>
      <c r="K387" s="324" t="s">
        <v>76</v>
      </c>
      <c r="L387" s="324">
        <v>11299000</v>
      </c>
      <c r="M387" s="324">
        <v>0</v>
      </c>
      <c r="N387" s="324">
        <v>0</v>
      </c>
      <c r="O387" s="324">
        <v>11299000</v>
      </c>
      <c r="P387" s="324">
        <v>2023000701</v>
      </c>
      <c r="Q387" s="350" t="s">
        <v>2617</v>
      </c>
      <c r="R387" s="288">
        <v>45082</v>
      </c>
      <c r="S387" s="324">
        <v>2023001215</v>
      </c>
      <c r="T387" s="288">
        <v>45146</v>
      </c>
      <c r="U387" s="288" t="s">
        <v>87</v>
      </c>
      <c r="V387" s="288" t="s">
        <v>87</v>
      </c>
      <c r="W387" s="324" t="s">
        <v>148</v>
      </c>
      <c r="X387" s="213" t="s">
        <v>1081</v>
      </c>
      <c r="Y387" s="289">
        <v>45147</v>
      </c>
      <c r="Z387" s="284">
        <v>45148</v>
      </c>
      <c r="AA387" s="324"/>
      <c r="AB387" s="324"/>
      <c r="AC387" s="324"/>
      <c r="AD387" s="324"/>
      <c r="AE387" s="324"/>
      <c r="AF387" s="324"/>
      <c r="AG387" s="376">
        <v>45290</v>
      </c>
      <c r="AH387" s="377">
        <v>45358</v>
      </c>
      <c r="AI387" s="378">
        <v>8850883</v>
      </c>
      <c r="AJ387" s="378">
        <f t="shared" si="25"/>
        <v>2448117</v>
      </c>
      <c r="AK387" s="379">
        <v>78.33</v>
      </c>
      <c r="AL387" s="379">
        <v>78.33</v>
      </c>
      <c r="AM387" s="168"/>
      <c r="AN387" s="410" t="s">
        <v>77</v>
      </c>
      <c r="AO387" s="213" t="s">
        <v>2749</v>
      </c>
      <c r="AP387" s="294" t="s">
        <v>2750</v>
      </c>
    </row>
    <row r="388" spans="1:42" s="177" customFormat="1" x14ac:dyDescent="0.25">
      <c r="A388" s="324" t="s">
        <v>951</v>
      </c>
      <c r="B388" s="350" t="s">
        <v>2751</v>
      </c>
      <c r="C388" s="283">
        <v>376</v>
      </c>
      <c r="D388" s="375">
        <v>45152</v>
      </c>
      <c r="E388" s="267" t="s">
        <v>82</v>
      </c>
      <c r="F388" s="351" t="s">
        <v>2752</v>
      </c>
      <c r="G388" s="170" t="s">
        <v>2508</v>
      </c>
      <c r="H388" s="324" t="s">
        <v>2753</v>
      </c>
      <c r="I388" s="287">
        <v>12108273</v>
      </c>
      <c r="J388" s="324" t="s">
        <v>2754</v>
      </c>
      <c r="K388" s="324" t="s">
        <v>76</v>
      </c>
      <c r="L388" s="324">
        <v>17760000</v>
      </c>
      <c r="M388" s="324">
        <v>0</v>
      </c>
      <c r="N388" s="324">
        <v>0</v>
      </c>
      <c r="O388" s="324">
        <v>17760000</v>
      </c>
      <c r="P388" s="324" t="s">
        <v>2755</v>
      </c>
      <c r="Q388" s="350" t="s">
        <v>2756</v>
      </c>
      <c r="R388" s="288">
        <v>45084</v>
      </c>
      <c r="S388" s="324">
        <v>2023000020</v>
      </c>
      <c r="T388" s="288">
        <v>45152</v>
      </c>
      <c r="U388" s="288" t="s">
        <v>87</v>
      </c>
      <c r="V388" s="288" t="s">
        <v>87</v>
      </c>
      <c r="W388" s="209" t="s">
        <v>581</v>
      </c>
      <c r="X388" s="168" t="s">
        <v>582</v>
      </c>
      <c r="Y388" s="289">
        <v>45152</v>
      </c>
      <c r="Z388" s="167">
        <v>45154</v>
      </c>
      <c r="AA388" s="324"/>
      <c r="AB388" s="324"/>
      <c r="AC388" s="324"/>
      <c r="AD388" s="324"/>
      <c r="AE388" s="324"/>
      <c r="AF388" s="380"/>
      <c r="AG388" s="167">
        <v>45290</v>
      </c>
      <c r="AH388" s="216">
        <v>45302</v>
      </c>
      <c r="AI388" s="329">
        <v>13320000</v>
      </c>
      <c r="AJ388" s="217">
        <f t="shared" si="25"/>
        <v>4440000</v>
      </c>
      <c r="AK388" s="218">
        <v>100</v>
      </c>
      <c r="AL388" s="218">
        <v>75</v>
      </c>
      <c r="AM388" s="168"/>
      <c r="AN388" s="410" t="s">
        <v>77</v>
      </c>
      <c r="AO388" s="168" t="s">
        <v>68</v>
      </c>
      <c r="AP388" s="34" t="s">
        <v>2757</v>
      </c>
    </row>
    <row r="389" spans="1:42" s="177" customFormat="1" x14ac:dyDescent="0.25">
      <c r="A389" s="209" t="s">
        <v>2758</v>
      </c>
      <c r="B389" s="339" t="s">
        <v>2759</v>
      </c>
      <c r="C389" s="271">
        <v>377</v>
      </c>
      <c r="D389" s="268">
        <v>45149</v>
      </c>
      <c r="E389" s="209" t="s">
        <v>2760</v>
      </c>
      <c r="F389" s="347" t="s">
        <v>2761</v>
      </c>
      <c r="G389" s="170" t="s">
        <v>1618</v>
      </c>
      <c r="H389" s="209" t="s">
        <v>2762</v>
      </c>
      <c r="I389" s="171" t="s">
        <v>2763</v>
      </c>
      <c r="J389" s="209" t="s">
        <v>2764</v>
      </c>
      <c r="K389" s="209" t="s">
        <v>62</v>
      </c>
      <c r="L389" s="209">
        <v>40000000</v>
      </c>
      <c r="M389" s="209">
        <v>17142857</v>
      </c>
      <c r="N389" s="209">
        <v>0</v>
      </c>
      <c r="O389" s="209">
        <f>L389+M389</f>
        <v>57142857</v>
      </c>
      <c r="P389" s="209">
        <v>2023000824</v>
      </c>
      <c r="Q389" s="339" t="s">
        <v>2765</v>
      </c>
      <c r="R389" s="173">
        <v>45104</v>
      </c>
      <c r="S389" s="209">
        <v>2023001247</v>
      </c>
      <c r="T389" s="173">
        <v>45152</v>
      </c>
      <c r="U389" s="174">
        <v>45149</v>
      </c>
      <c r="V389" s="173">
        <v>45160</v>
      </c>
      <c r="W389" s="209" t="s">
        <v>148</v>
      </c>
      <c r="X389" s="168" t="s">
        <v>2766</v>
      </c>
      <c r="Y389" s="174">
        <v>45149</v>
      </c>
      <c r="Z389" s="167">
        <v>45166</v>
      </c>
      <c r="AA389" s="209"/>
      <c r="AB389" s="209"/>
      <c r="AC389" s="209"/>
      <c r="AD389" s="209"/>
      <c r="AE389" s="209"/>
      <c r="AF389" s="209"/>
      <c r="AG389" s="338" t="s">
        <v>2767</v>
      </c>
      <c r="AH389" s="173">
        <v>45240</v>
      </c>
      <c r="AI389" s="175">
        <v>40000000</v>
      </c>
      <c r="AJ389" s="175">
        <f>L389-AI390</f>
        <v>13520000</v>
      </c>
      <c r="AK389" s="209">
        <v>100</v>
      </c>
      <c r="AL389" s="209">
        <v>100</v>
      </c>
      <c r="AM389" s="168"/>
      <c r="AN389" s="410" t="s">
        <v>77</v>
      </c>
      <c r="AO389" s="168" t="s">
        <v>78</v>
      </c>
      <c r="AP389" s="34" t="s">
        <v>2768</v>
      </c>
    </row>
    <row r="390" spans="1:42" s="177" customFormat="1" x14ac:dyDescent="0.25">
      <c r="A390" s="209" t="s">
        <v>951</v>
      </c>
      <c r="B390" s="339" t="s">
        <v>2769</v>
      </c>
      <c r="C390" s="302">
        <v>378</v>
      </c>
      <c r="D390" s="268">
        <v>45183</v>
      </c>
      <c r="E390" s="209" t="s">
        <v>1307</v>
      </c>
      <c r="F390" s="303" t="s">
        <v>2770</v>
      </c>
      <c r="G390" s="170" t="s">
        <v>2771</v>
      </c>
      <c r="H390" s="209" t="s">
        <v>2772</v>
      </c>
      <c r="I390" s="171">
        <v>12137724</v>
      </c>
      <c r="J390" s="209" t="s">
        <v>2773</v>
      </c>
      <c r="K390" s="209" t="s">
        <v>76</v>
      </c>
      <c r="L390" s="209">
        <v>26480000</v>
      </c>
      <c r="M390" s="209">
        <v>0</v>
      </c>
      <c r="N390" s="209">
        <v>0</v>
      </c>
      <c r="O390" s="209">
        <v>26480000</v>
      </c>
      <c r="P390" s="339" t="s">
        <v>2774</v>
      </c>
      <c r="Q390" s="339" t="s">
        <v>2775</v>
      </c>
      <c r="R390" s="173">
        <v>45077</v>
      </c>
      <c r="S390" s="209">
        <v>2023000031</v>
      </c>
      <c r="T390" s="173">
        <v>45187</v>
      </c>
      <c r="U390" s="174">
        <v>45149</v>
      </c>
      <c r="V390" s="173">
        <v>45183</v>
      </c>
      <c r="W390" s="209" t="s">
        <v>581</v>
      </c>
      <c r="X390" s="168" t="s">
        <v>582</v>
      </c>
      <c r="Y390" s="174">
        <v>45187</v>
      </c>
      <c r="Z390" s="167">
        <v>45187</v>
      </c>
      <c r="AA390" s="209"/>
      <c r="AB390" s="209"/>
      <c r="AC390" s="209"/>
      <c r="AD390" s="209"/>
      <c r="AE390" s="209"/>
      <c r="AF390" s="342"/>
      <c r="AG390" s="167" t="s">
        <v>2776</v>
      </c>
      <c r="AH390" s="201">
        <v>45274</v>
      </c>
      <c r="AI390" s="202">
        <v>26480000</v>
      </c>
      <c r="AJ390" s="202">
        <f>O390-AI390</f>
        <v>0</v>
      </c>
      <c r="AK390" s="210">
        <v>100</v>
      </c>
      <c r="AL390" s="210">
        <v>100</v>
      </c>
      <c r="AM390" s="168"/>
      <c r="AN390" s="410" t="s">
        <v>77</v>
      </c>
      <c r="AO390" s="168" t="s">
        <v>78</v>
      </c>
      <c r="AP390" s="34" t="s">
        <v>2777</v>
      </c>
    </row>
    <row r="391" spans="1:42" s="177" customFormat="1" x14ac:dyDescent="0.25">
      <c r="A391" s="209" t="s">
        <v>951</v>
      </c>
      <c r="B391" s="339" t="s">
        <v>2778</v>
      </c>
      <c r="C391" s="302">
        <v>379</v>
      </c>
      <c r="D391" s="268">
        <v>45152</v>
      </c>
      <c r="E391" s="267" t="s">
        <v>82</v>
      </c>
      <c r="F391" s="347" t="s">
        <v>2779</v>
      </c>
      <c r="G391" s="170" t="s">
        <v>2780</v>
      </c>
      <c r="H391" s="209" t="s">
        <v>2781</v>
      </c>
      <c r="I391" s="171">
        <v>1075267627</v>
      </c>
      <c r="J391" s="209" t="s">
        <v>2782</v>
      </c>
      <c r="K391" s="209" t="s">
        <v>76</v>
      </c>
      <c r="L391" s="209">
        <v>9000000</v>
      </c>
      <c r="M391" s="209">
        <v>0</v>
      </c>
      <c r="N391" s="209">
        <v>0</v>
      </c>
      <c r="O391" s="209">
        <v>9000000</v>
      </c>
      <c r="P391" s="209">
        <v>2023000709</v>
      </c>
      <c r="Q391" s="339" t="s">
        <v>2783</v>
      </c>
      <c r="R391" s="173">
        <v>45082</v>
      </c>
      <c r="S391" s="209">
        <v>2023001246</v>
      </c>
      <c r="T391" s="173">
        <v>45152</v>
      </c>
      <c r="U391" s="173" t="s">
        <v>87</v>
      </c>
      <c r="V391" s="173" t="s">
        <v>87</v>
      </c>
      <c r="W391" s="209" t="s">
        <v>148</v>
      </c>
      <c r="X391" s="168" t="s">
        <v>1081</v>
      </c>
      <c r="Y391" s="174">
        <v>45152</v>
      </c>
      <c r="Z391" s="167">
        <v>45153</v>
      </c>
      <c r="AA391" s="209"/>
      <c r="AB391" s="209"/>
      <c r="AC391" s="209"/>
      <c r="AD391" s="209"/>
      <c r="AE391" s="209"/>
      <c r="AF391" s="209"/>
      <c r="AG391" s="335" t="s">
        <v>266</v>
      </c>
      <c r="AH391" s="201">
        <v>45401</v>
      </c>
      <c r="AI391" s="202">
        <v>8160000</v>
      </c>
      <c r="AJ391" s="202">
        <f>O391-AI391</f>
        <v>840000</v>
      </c>
      <c r="AK391" s="210">
        <v>90.67</v>
      </c>
      <c r="AL391" s="210">
        <v>90.67</v>
      </c>
      <c r="AM391" s="168"/>
      <c r="AN391" s="410" t="s">
        <v>77</v>
      </c>
      <c r="AO391" s="213" t="s">
        <v>210</v>
      </c>
      <c r="AP391" s="34" t="s">
        <v>2784</v>
      </c>
    </row>
    <row r="392" spans="1:42" s="177" customFormat="1" x14ac:dyDescent="0.25">
      <c r="A392" s="209" t="s">
        <v>951</v>
      </c>
      <c r="B392" s="339" t="s">
        <v>2785</v>
      </c>
      <c r="C392" s="302">
        <v>380</v>
      </c>
      <c r="D392" s="268">
        <v>45152</v>
      </c>
      <c r="E392" s="267" t="s">
        <v>82</v>
      </c>
      <c r="F392" s="347" t="s">
        <v>2786</v>
      </c>
      <c r="G392" s="170" t="s">
        <v>2787</v>
      </c>
      <c r="H392" s="209" t="s">
        <v>2788</v>
      </c>
      <c r="I392" s="171">
        <v>1079607801</v>
      </c>
      <c r="J392" s="209" t="s">
        <v>2789</v>
      </c>
      <c r="K392" s="209" t="s">
        <v>76</v>
      </c>
      <c r="L392" s="209">
        <v>9416475</v>
      </c>
      <c r="M392" s="209">
        <v>0</v>
      </c>
      <c r="N392" s="209">
        <v>0</v>
      </c>
      <c r="O392" s="209">
        <v>9416475</v>
      </c>
      <c r="P392" s="209">
        <v>2023000706</v>
      </c>
      <c r="Q392" s="339" t="s">
        <v>2617</v>
      </c>
      <c r="R392" s="173">
        <v>45082</v>
      </c>
      <c r="S392" s="209">
        <v>2023001244</v>
      </c>
      <c r="T392" s="173">
        <v>45152</v>
      </c>
      <c r="U392" s="173" t="s">
        <v>87</v>
      </c>
      <c r="V392" s="173" t="s">
        <v>87</v>
      </c>
      <c r="W392" s="209" t="s">
        <v>148</v>
      </c>
      <c r="X392" s="168" t="s">
        <v>1081</v>
      </c>
      <c r="Y392" s="174">
        <v>45153</v>
      </c>
      <c r="Z392" s="167">
        <v>45153</v>
      </c>
      <c r="AA392" s="209"/>
      <c r="AB392" s="370">
        <v>45182</v>
      </c>
      <c r="AC392" s="370">
        <v>45260</v>
      </c>
      <c r="AD392" s="209"/>
      <c r="AE392" s="209"/>
      <c r="AF392" s="209"/>
      <c r="AG392" s="167">
        <v>45260</v>
      </c>
      <c r="AH392" s="201">
        <v>45260</v>
      </c>
      <c r="AI392" s="210">
        <v>0</v>
      </c>
      <c r="AJ392" s="202">
        <f>O392-AI392</f>
        <v>9416475</v>
      </c>
      <c r="AK392" s="210">
        <v>0</v>
      </c>
      <c r="AL392" s="210">
        <v>0</v>
      </c>
      <c r="AM392" s="168"/>
      <c r="AN392" s="410" t="s">
        <v>77</v>
      </c>
      <c r="AO392" s="213" t="s">
        <v>68</v>
      </c>
      <c r="AP392" s="34" t="s">
        <v>2790</v>
      </c>
    </row>
    <row r="393" spans="1:42" s="177" customFormat="1" x14ac:dyDescent="0.25">
      <c r="A393" s="209" t="s">
        <v>951</v>
      </c>
      <c r="B393" s="339" t="s">
        <v>2791</v>
      </c>
      <c r="C393" s="302">
        <v>381</v>
      </c>
      <c r="D393" s="268">
        <v>45155</v>
      </c>
      <c r="E393" s="267" t="s">
        <v>82</v>
      </c>
      <c r="F393" s="347" t="s">
        <v>2792</v>
      </c>
      <c r="G393" s="170" t="s">
        <v>2780</v>
      </c>
      <c r="H393" s="209" t="s">
        <v>2793</v>
      </c>
      <c r="I393" s="171">
        <v>1075256203</v>
      </c>
      <c r="J393" s="209" t="s">
        <v>2794</v>
      </c>
      <c r="K393" s="209" t="s">
        <v>76</v>
      </c>
      <c r="L393" s="209">
        <v>9416000</v>
      </c>
      <c r="M393" s="209">
        <v>0</v>
      </c>
      <c r="N393" s="209">
        <v>0</v>
      </c>
      <c r="O393" s="209">
        <v>9416000</v>
      </c>
      <c r="P393" s="209">
        <v>2023000713</v>
      </c>
      <c r="Q393" s="339" t="s">
        <v>2617</v>
      </c>
      <c r="R393" s="173">
        <v>45082</v>
      </c>
      <c r="S393" s="209">
        <v>2023001301</v>
      </c>
      <c r="T393" s="173">
        <v>45155</v>
      </c>
      <c r="U393" s="173" t="s">
        <v>87</v>
      </c>
      <c r="V393" s="173" t="s">
        <v>87</v>
      </c>
      <c r="W393" s="209" t="s">
        <v>148</v>
      </c>
      <c r="X393" s="168" t="s">
        <v>1081</v>
      </c>
      <c r="Y393" s="174">
        <v>45155</v>
      </c>
      <c r="Z393" s="167">
        <v>45156</v>
      </c>
      <c r="AA393" s="209"/>
      <c r="AB393" s="209"/>
      <c r="AC393" s="209"/>
      <c r="AD393" s="209"/>
      <c r="AE393" s="209"/>
      <c r="AF393" s="209"/>
      <c r="AG393" s="167" t="s">
        <v>266</v>
      </c>
      <c r="AH393" s="173">
        <v>45390</v>
      </c>
      <c r="AI393" s="175">
        <v>8348853</v>
      </c>
      <c r="AJ393" s="175">
        <f>O392-AI393</f>
        <v>1067622</v>
      </c>
      <c r="AK393" s="209">
        <v>88.67</v>
      </c>
      <c r="AL393" s="209">
        <v>88.67</v>
      </c>
      <c r="AM393" s="168"/>
      <c r="AN393" s="410" t="s">
        <v>77</v>
      </c>
      <c r="AO393" s="168" t="s">
        <v>210</v>
      </c>
      <c r="AP393" s="34" t="s">
        <v>2795</v>
      </c>
    </row>
    <row r="394" spans="1:42" s="177" customFormat="1" x14ac:dyDescent="0.25">
      <c r="A394" s="209" t="s">
        <v>54</v>
      </c>
      <c r="B394" s="339" t="s">
        <v>2796</v>
      </c>
      <c r="C394" s="302">
        <v>382</v>
      </c>
      <c r="D394" s="268">
        <v>45160</v>
      </c>
      <c r="E394" s="209" t="s">
        <v>1307</v>
      </c>
      <c r="F394" s="347" t="s">
        <v>2797</v>
      </c>
      <c r="G394" s="170" t="s">
        <v>679</v>
      </c>
      <c r="H394" s="209" t="s">
        <v>2798</v>
      </c>
      <c r="I394" s="171" t="s">
        <v>2799</v>
      </c>
      <c r="J394" s="347" t="s">
        <v>2800</v>
      </c>
      <c r="K394" s="209" t="s">
        <v>62</v>
      </c>
      <c r="L394" s="209">
        <v>68689908</v>
      </c>
      <c r="M394" s="209">
        <v>0</v>
      </c>
      <c r="N394" s="209">
        <v>0</v>
      </c>
      <c r="O394" s="209">
        <v>68689908</v>
      </c>
      <c r="P394" s="209">
        <v>2023000880</v>
      </c>
      <c r="Q394" s="339" t="s">
        <v>2801</v>
      </c>
      <c r="R394" s="173">
        <v>45131</v>
      </c>
      <c r="S394" s="209">
        <v>2023001324</v>
      </c>
      <c r="T394" s="173">
        <v>45160</v>
      </c>
      <c r="U394" s="174">
        <v>45155</v>
      </c>
      <c r="V394" s="173">
        <v>45160</v>
      </c>
      <c r="W394" s="209" t="s">
        <v>137</v>
      </c>
      <c r="X394" s="168" t="s">
        <v>2802</v>
      </c>
      <c r="Y394" s="174">
        <v>45160</v>
      </c>
      <c r="Z394" s="167">
        <v>45160</v>
      </c>
      <c r="AA394" s="209"/>
      <c r="AB394" s="209"/>
      <c r="AC394" s="209"/>
      <c r="AD394" s="209"/>
      <c r="AE394" s="209"/>
      <c r="AF394" s="209"/>
      <c r="AG394" s="226" t="s">
        <v>2803</v>
      </c>
      <c r="AH394" s="216">
        <v>45568</v>
      </c>
      <c r="AI394" s="217">
        <v>68689908</v>
      </c>
      <c r="AJ394" s="217">
        <v>0</v>
      </c>
      <c r="AK394" s="218">
        <v>100</v>
      </c>
      <c r="AL394" s="218">
        <v>100</v>
      </c>
      <c r="AM394" s="168"/>
      <c r="AN394" s="410" t="s">
        <v>77</v>
      </c>
      <c r="AO394" s="168" t="s">
        <v>210</v>
      </c>
      <c r="AP394" s="34" t="s">
        <v>2804</v>
      </c>
    </row>
    <row r="395" spans="1:42" s="177" customFormat="1" x14ac:dyDescent="0.25">
      <c r="A395" s="209" t="s">
        <v>951</v>
      </c>
      <c r="B395" s="339" t="s">
        <v>2805</v>
      </c>
      <c r="C395" s="302">
        <v>383</v>
      </c>
      <c r="D395" s="268">
        <v>45154</v>
      </c>
      <c r="E395" s="209" t="s">
        <v>1307</v>
      </c>
      <c r="F395" s="347" t="s">
        <v>2806</v>
      </c>
      <c r="G395" s="170" t="s">
        <v>2207</v>
      </c>
      <c r="H395" s="209" t="s">
        <v>2807</v>
      </c>
      <c r="I395" s="171">
        <v>7705246</v>
      </c>
      <c r="J395" s="209" t="s">
        <v>2808</v>
      </c>
      <c r="K395" s="209" t="s">
        <v>76</v>
      </c>
      <c r="L395" s="209">
        <v>24900000</v>
      </c>
      <c r="M395" s="209">
        <v>0</v>
      </c>
      <c r="N395" s="209">
        <v>0</v>
      </c>
      <c r="O395" s="209">
        <v>24900000</v>
      </c>
      <c r="P395" s="339" t="s">
        <v>2809</v>
      </c>
      <c r="Q395" s="339" t="s">
        <v>2810</v>
      </c>
      <c r="R395" s="173">
        <v>45086</v>
      </c>
      <c r="S395" s="209">
        <v>2023000021</v>
      </c>
      <c r="T395" s="173">
        <v>45154</v>
      </c>
      <c r="U395" s="174">
        <v>45155</v>
      </c>
      <c r="V395" s="173">
        <v>45155</v>
      </c>
      <c r="W395" s="209" t="s">
        <v>581</v>
      </c>
      <c r="X395" s="168" t="s">
        <v>582</v>
      </c>
      <c r="Y395" s="174">
        <v>45154</v>
      </c>
      <c r="Z395" s="167">
        <v>45156</v>
      </c>
      <c r="AA395" s="209"/>
      <c r="AB395" s="209"/>
      <c r="AC395" s="209"/>
      <c r="AD395" s="209"/>
      <c r="AE395" s="209"/>
      <c r="AF395" s="342"/>
      <c r="AG395" s="167" t="s">
        <v>2776</v>
      </c>
      <c r="AH395" s="173">
        <v>45281</v>
      </c>
      <c r="AI395" s="175">
        <v>24900000</v>
      </c>
      <c r="AJ395" s="175">
        <f>O395-AI395</f>
        <v>0</v>
      </c>
      <c r="AK395" s="209">
        <v>100</v>
      </c>
      <c r="AL395" s="209">
        <v>100</v>
      </c>
      <c r="AM395" s="168"/>
      <c r="AN395" s="410" t="s">
        <v>77</v>
      </c>
      <c r="AO395" s="168" t="s">
        <v>78</v>
      </c>
      <c r="AP395" s="34" t="s">
        <v>2811</v>
      </c>
    </row>
    <row r="396" spans="1:42" s="177" customFormat="1" x14ac:dyDescent="0.25">
      <c r="A396" s="209" t="s">
        <v>54</v>
      </c>
      <c r="B396" s="301" t="s">
        <v>2812</v>
      </c>
      <c r="C396" s="271">
        <v>384</v>
      </c>
      <c r="D396" s="268">
        <v>45160</v>
      </c>
      <c r="E396" s="209" t="s">
        <v>57</v>
      </c>
      <c r="F396" s="347" t="s">
        <v>2813</v>
      </c>
      <c r="G396" s="170" t="s">
        <v>1994</v>
      </c>
      <c r="H396" s="209" t="s">
        <v>2814</v>
      </c>
      <c r="I396" s="171">
        <v>1075215490</v>
      </c>
      <c r="J396" s="209" t="s">
        <v>2815</v>
      </c>
      <c r="K396" s="209" t="s">
        <v>76</v>
      </c>
      <c r="L396" s="209">
        <v>20327485</v>
      </c>
      <c r="M396" s="209">
        <v>0</v>
      </c>
      <c r="N396" s="209">
        <v>0</v>
      </c>
      <c r="O396" s="209">
        <v>20327485</v>
      </c>
      <c r="P396" s="209">
        <v>2023000891</v>
      </c>
      <c r="Q396" s="339" t="s">
        <v>2816</v>
      </c>
      <c r="R396" s="173">
        <v>45133</v>
      </c>
      <c r="S396" s="209">
        <v>2023001323</v>
      </c>
      <c r="T396" s="173">
        <v>45160</v>
      </c>
      <c r="U396" s="173" t="s">
        <v>87</v>
      </c>
      <c r="V396" s="173" t="s">
        <v>87</v>
      </c>
      <c r="W396" s="209" t="s">
        <v>148</v>
      </c>
      <c r="X396" s="168" t="s">
        <v>572</v>
      </c>
      <c r="Y396" s="174">
        <v>45160</v>
      </c>
      <c r="Z396" s="167">
        <v>45162</v>
      </c>
      <c r="AA396" s="209"/>
      <c r="AB396" s="209"/>
      <c r="AC396" s="209"/>
      <c r="AD396" s="209"/>
      <c r="AE396" s="218"/>
      <c r="AF396" s="218"/>
      <c r="AG396" s="247" t="s">
        <v>266</v>
      </c>
      <c r="AH396" s="206">
        <v>45300</v>
      </c>
      <c r="AI396" s="207">
        <v>17210604</v>
      </c>
      <c r="AJ396" s="240">
        <f t="shared" ref="AJ396" si="26">L396-AI396</f>
        <v>3116881</v>
      </c>
      <c r="AK396" s="212">
        <v>84.67</v>
      </c>
      <c r="AL396" s="212">
        <v>84.67</v>
      </c>
      <c r="AM396" s="168"/>
      <c r="AN396" s="410" t="s">
        <v>77</v>
      </c>
      <c r="AO396" s="168" t="s">
        <v>68</v>
      </c>
      <c r="AP396" s="34" t="s">
        <v>2817</v>
      </c>
    </row>
    <row r="397" spans="1:42" s="177" customFormat="1" x14ac:dyDescent="0.25">
      <c r="A397" s="209" t="s">
        <v>951</v>
      </c>
      <c r="B397" s="339" t="s">
        <v>2818</v>
      </c>
      <c r="C397" s="271">
        <v>385</v>
      </c>
      <c r="D397" s="268">
        <v>45160</v>
      </c>
      <c r="E397" s="209" t="s">
        <v>1516</v>
      </c>
      <c r="F397" s="347" t="s">
        <v>2819</v>
      </c>
      <c r="G397" s="170" t="s">
        <v>2361</v>
      </c>
      <c r="H397" s="267" t="s">
        <v>2820</v>
      </c>
      <c r="I397" s="171" t="s">
        <v>2821</v>
      </c>
      <c r="J397" s="209" t="s">
        <v>2822</v>
      </c>
      <c r="K397" s="267" t="s">
        <v>62</v>
      </c>
      <c r="L397" s="209">
        <v>26267850.75</v>
      </c>
      <c r="M397" s="209">
        <v>0</v>
      </c>
      <c r="N397" s="209">
        <v>0</v>
      </c>
      <c r="O397" s="209">
        <v>26267850.75</v>
      </c>
      <c r="P397" s="209">
        <v>2023000900</v>
      </c>
      <c r="Q397" s="339" t="s">
        <v>2823</v>
      </c>
      <c r="R397" s="173">
        <v>45135</v>
      </c>
      <c r="S397" s="209">
        <v>2023001354</v>
      </c>
      <c r="T397" s="173">
        <v>45166</v>
      </c>
      <c r="U397" s="174">
        <v>45161</v>
      </c>
      <c r="V397" s="173">
        <v>45168</v>
      </c>
      <c r="W397" s="209" t="s">
        <v>137</v>
      </c>
      <c r="X397" s="168" t="s">
        <v>1713</v>
      </c>
      <c r="Y397" s="174">
        <v>45168</v>
      </c>
      <c r="Z397" s="167">
        <v>45168</v>
      </c>
      <c r="AA397" s="209"/>
      <c r="AB397" s="209"/>
      <c r="AC397" s="209"/>
      <c r="AD397" s="209"/>
      <c r="AE397" s="209"/>
      <c r="AF397" s="209"/>
      <c r="AG397" s="167">
        <v>45199</v>
      </c>
      <c r="AH397" s="173">
        <v>45280</v>
      </c>
      <c r="AI397" s="175">
        <v>26267851</v>
      </c>
      <c r="AJ397" s="310">
        <v>0</v>
      </c>
      <c r="AK397" s="209">
        <v>100</v>
      </c>
      <c r="AL397" s="209">
        <v>100</v>
      </c>
      <c r="AM397" s="168"/>
      <c r="AN397" s="410" t="s">
        <v>77</v>
      </c>
      <c r="AO397" s="168" t="s">
        <v>68</v>
      </c>
      <c r="AP397" s="34" t="s">
        <v>2824</v>
      </c>
    </row>
    <row r="398" spans="1:42" s="177" customFormat="1" x14ac:dyDescent="0.25">
      <c r="A398" s="267" t="s">
        <v>951</v>
      </c>
      <c r="B398" s="301" t="s">
        <v>2825</v>
      </c>
      <c r="C398" s="374" t="s">
        <v>2826</v>
      </c>
      <c r="D398" s="375">
        <v>45156</v>
      </c>
      <c r="E398" s="267" t="s">
        <v>82</v>
      </c>
      <c r="F398" s="351" t="s">
        <v>2827</v>
      </c>
      <c r="G398" s="325" t="s">
        <v>2508</v>
      </c>
      <c r="H398" s="324" t="s">
        <v>2828</v>
      </c>
      <c r="I398" s="287">
        <v>1117554267</v>
      </c>
      <c r="J398" s="209" t="s">
        <v>2829</v>
      </c>
      <c r="K398" s="209" t="s">
        <v>76</v>
      </c>
      <c r="L398" s="324">
        <v>10980000</v>
      </c>
      <c r="M398" s="324">
        <v>0</v>
      </c>
      <c r="N398" s="324">
        <v>0</v>
      </c>
      <c r="O398" s="324">
        <v>10980000</v>
      </c>
      <c r="P398" s="209">
        <v>2023000703</v>
      </c>
      <c r="Q398" s="339" t="s">
        <v>2617</v>
      </c>
      <c r="R398" s="173">
        <v>45082</v>
      </c>
      <c r="S398" s="209">
        <v>2023001303</v>
      </c>
      <c r="T398" s="173">
        <v>45160</v>
      </c>
      <c r="U398" s="288" t="s">
        <v>87</v>
      </c>
      <c r="V398" s="288" t="s">
        <v>87</v>
      </c>
      <c r="W398" s="324" t="s">
        <v>148</v>
      </c>
      <c r="X398" s="213" t="s">
        <v>1081</v>
      </c>
      <c r="Y398" s="174">
        <v>45160</v>
      </c>
      <c r="Z398" s="284">
        <v>45161</v>
      </c>
      <c r="AA398" s="324"/>
      <c r="AB398" s="324"/>
      <c r="AC398" s="324"/>
      <c r="AD398" s="324"/>
      <c r="AE398" s="381"/>
      <c r="AF398" s="381"/>
      <c r="AG398" s="247" t="s">
        <v>266</v>
      </c>
      <c r="AH398" s="206">
        <v>45332</v>
      </c>
      <c r="AI398" s="378">
        <v>7808000</v>
      </c>
      <c r="AJ398" s="378">
        <f>O398-AI398</f>
        <v>3172000</v>
      </c>
      <c r="AK398" s="212">
        <v>83.33</v>
      </c>
      <c r="AL398" s="212">
        <v>83.33</v>
      </c>
      <c r="AM398" s="168"/>
      <c r="AN398" s="410" t="s">
        <v>77</v>
      </c>
      <c r="AO398" s="168" t="s">
        <v>68</v>
      </c>
      <c r="AP398" s="294" t="s">
        <v>2830</v>
      </c>
    </row>
    <row r="399" spans="1:42" s="177" customFormat="1" x14ac:dyDescent="0.25">
      <c r="A399" s="267" t="s">
        <v>1731</v>
      </c>
      <c r="B399" s="301" t="s">
        <v>2831</v>
      </c>
      <c r="C399" s="271">
        <v>387</v>
      </c>
      <c r="D399" s="268">
        <v>45162</v>
      </c>
      <c r="E399" s="209" t="s">
        <v>1548</v>
      </c>
      <c r="F399" s="347" t="s">
        <v>2832</v>
      </c>
      <c r="G399" s="170" t="s">
        <v>679</v>
      </c>
      <c r="H399" s="209" t="s">
        <v>2833</v>
      </c>
      <c r="I399" s="171" t="s">
        <v>2834</v>
      </c>
      <c r="J399" s="209" t="s">
        <v>2835</v>
      </c>
      <c r="K399" s="209" t="s">
        <v>62</v>
      </c>
      <c r="L399" s="209">
        <v>1900000000</v>
      </c>
      <c r="M399" s="209">
        <v>0</v>
      </c>
      <c r="N399" s="209">
        <v>0</v>
      </c>
      <c r="O399" s="209">
        <v>1900000000</v>
      </c>
      <c r="P399" s="347" t="s">
        <v>2836</v>
      </c>
      <c r="Q399" s="339" t="s">
        <v>2837</v>
      </c>
      <c r="R399" s="252" t="s">
        <v>2838</v>
      </c>
      <c r="S399" s="209" t="s">
        <v>2839</v>
      </c>
      <c r="T399" s="173">
        <v>45162</v>
      </c>
      <c r="U399" s="174">
        <v>45163</v>
      </c>
      <c r="V399" s="173">
        <v>45166</v>
      </c>
      <c r="W399" s="209" t="s">
        <v>581</v>
      </c>
      <c r="X399" s="168" t="s">
        <v>582</v>
      </c>
      <c r="Y399" s="174">
        <v>45166</v>
      </c>
      <c r="Z399" s="167">
        <v>45167</v>
      </c>
      <c r="AA399" s="209"/>
      <c r="AB399" s="209"/>
      <c r="AC399" s="209"/>
      <c r="AD399" s="209"/>
      <c r="AE399" s="209"/>
      <c r="AF399" s="342"/>
      <c r="AG399" s="167" t="s">
        <v>2840</v>
      </c>
      <c r="AH399" s="173" t="s">
        <v>507</v>
      </c>
      <c r="AI399" s="175">
        <v>1546068712.4300001</v>
      </c>
      <c r="AJ399" s="175">
        <f>O399-AI399</f>
        <v>353931287.56999993</v>
      </c>
      <c r="AK399" s="298">
        <v>81.37</v>
      </c>
      <c r="AL399" s="298">
        <v>78</v>
      </c>
      <c r="AM399" s="168"/>
      <c r="AN399" s="410" t="s">
        <v>210</v>
      </c>
      <c r="AO399" s="168" t="s">
        <v>1696</v>
      </c>
      <c r="AP399" s="34" t="s">
        <v>2841</v>
      </c>
    </row>
    <row r="400" spans="1:42" s="177" customFormat="1" x14ac:dyDescent="0.25">
      <c r="A400" s="209" t="s">
        <v>54</v>
      </c>
      <c r="B400" s="339" t="s">
        <v>2842</v>
      </c>
      <c r="C400" s="271">
        <v>388</v>
      </c>
      <c r="D400" s="268">
        <v>45168</v>
      </c>
      <c r="E400" s="267" t="s">
        <v>82</v>
      </c>
      <c r="F400" s="347" t="s">
        <v>2843</v>
      </c>
      <c r="G400" s="170" t="s">
        <v>2844</v>
      </c>
      <c r="H400" s="209" t="s">
        <v>2845</v>
      </c>
      <c r="I400" s="171">
        <v>1075288609</v>
      </c>
      <c r="J400" s="209" t="s">
        <v>2846</v>
      </c>
      <c r="K400" s="209" t="s">
        <v>76</v>
      </c>
      <c r="L400" s="209">
        <v>6839840</v>
      </c>
      <c r="M400" s="209">
        <v>0</v>
      </c>
      <c r="N400" s="209">
        <v>0</v>
      </c>
      <c r="O400" s="209">
        <v>6839840</v>
      </c>
      <c r="P400" s="209">
        <v>2023000906</v>
      </c>
      <c r="Q400" s="339" t="s">
        <v>2847</v>
      </c>
      <c r="R400" s="173">
        <v>45139</v>
      </c>
      <c r="S400" s="209">
        <v>2023001370</v>
      </c>
      <c r="T400" s="173">
        <v>45168</v>
      </c>
      <c r="U400" s="173" t="s">
        <v>87</v>
      </c>
      <c r="V400" s="173" t="s">
        <v>87</v>
      </c>
      <c r="W400" s="209" t="s">
        <v>282</v>
      </c>
      <c r="X400" s="168" t="s">
        <v>309</v>
      </c>
      <c r="Y400" s="174">
        <v>45169</v>
      </c>
      <c r="Z400" s="167">
        <v>45173</v>
      </c>
      <c r="AA400" s="209"/>
      <c r="AB400" s="209"/>
      <c r="AC400" s="209"/>
      <c r="AD400" s="209"/>
      <c r="AE400" s="209"/>
      <c r="AF400" s="209"/>
      <c r="AG400" s="200">
        <v>45291</v>
      </c>
      <c r="AH400" s="336">
        <v>45303</v>
      </c>
      <c r="AI400" s="202">
        <v>5335075</v>
      </c>
      <c r="AJ400" s="202">
        <f>O400-AI400</f>
        <v>1504765</v>
      </c>
      <c r="AK400" s="210">
        <v>78</v>
      </c>
      <c r="AL400" s="210">
        <v>78</v>
      </c>
      <c r="AM400" s="168"/>
      <c r="AN400" s="410" t="s">
        <v>77</v>
      </c>
      <c r="AO400" s="168" t="s">
        <v>210</v>
      </c>
      <c r="AP400" s="34" t="s">
        <v>2848</v>
      </c>
    </row>
    <row r="401" spans="1:42" s="177" customFormat="1" x14ac:dyDescent="0.25">
      <c r="A401" s="209" t="s">
        <v>54</v>
      </c>
      <c r="B401" s="339" t="s">
        <v>2849</v>
      </c>
      <c r="C401" s="271">
        <v>389</v>
      </c>
      <c r="D401" s="268">
        <v>45167</v>
      </c>
      <c r="E401" s="267" t="s">
        <v>82</v>
      </c>
      <c r="F401" s="347" t="s">
        <v>2850</v>
      </c>
      <c r="G401" s="170" t="s">
        <v>2851</v>
      </c>
      <c r="H401" s="209" t="s">
        <v>2852</v>
      </c>
      <c r="I401" s="171">
        <v>1075294892</v>
      </c>
      <c r="J401" s="209" t="s">
        <v>2853</v>
      </c>
      <c r="K401" s="209" t="s">
        <v>76</v>
      </c>
      <c r="L401" s="209">
        <v>14400000</v>
      </c>
      <c r="M401" s="209">
        <v>0</v>
      </c>
      <c r="N401" s="209">
        <v>0</v>
      </c>
      <c r="O401" s="209">
        <v>14400000</v>
      </c>
      <c r="P401" s="209">
        <v>2023000936</v>
      </c>
      <c r="Q401" s="339" t="s">
        <v>2854</v>
      </c>
      <c r="R401" s="173">
        <v>45152</v>
      </c>
      <c r="S401" s="209">
        <v>2023001366</v>
      </c>
      <c r="T401" s="173">
        <v>45167</v>
      </c>
      <c r="U401" s="173" t="s">
        <v>87</v>
      </c>
      <c r="V401" s="173" t="s">
        <v>87</v>
      </c>
      <c r="W401" s="209" t="s">
        <v>180</v>
      </c>
      <c r="X401" s="168" t="s">
        <v>557</v>
      </c>
      <c r="Y401" s="174">
        <v>45167</v>
      </c>
      <c r="Z401" s="167">
        <v>44848</v>
      </c>
      <c r="AA401" s="209"/>
      <c r="AB401" s="209"/>
      <c r="AC401" s="209"/>
      <c r="AD401" s="209"/>
      <c r="AE401" s="209"/>
      <c r="AF401" s="209"/>
      <c r="AG401" s="226">
        <v>45290</v>
      </c>
      <c r="AH401" s="216">
        <v>45290</v>
      </c>
      <c r="AI401" s="240">
        <v>12906666</v>
      </c>
      <c r="AJ401" s="215">
        <f>L401-AI401</f>
        <v>1493334</v>
      </c>
      <c r="AK401" s="212">
        <v>100</v>
      </c>
      <c r="AL401" s="212">
        <v>89.62</v>
      </c>
      <c r="AM401" s="168"/>
      <c r="AN401" s="410" t="s">
        <v>77</v>
      </c>
      <c r="AO401" s="168" t="s">
        <v>2855</v>
      </c>
      <c r="AP401" s="34" t="s">
        <v>2856</v>
      </c>
    </row>
    <row r="402" spans="1:42" s="177" customFormat="1" x14ac:dyDescent="0.25">
      <c r="A402" s="209" t="s">
        <v>2857</v>
      </c>
      <c r="B402" s="339" t="s">
        <v>2858</v>
      </c>
      <c r="C402" s="302" t="s">
        <v>2859</v>
      </c>
      <c r="D402" s="268">
        <v>45167</v>
      </c>
      <c r="E402" s="209" t="s">
        <v>2760</v>
      </c>
      <c r="F402" s="347" t="s">
        <v>2860</v>
      </c>
      <c r="G402" s="170" t="s">
        <v>1618</v>
      </c>
      <c r="H402" s="209" t="s">
        <v>2861</v>
      </c>
      <c r="I402" s="171" t="s">
        <v>2862</v>
      </c>
      <c r="J402" s="209" t="s">
        <v>2863</v>
      </c>
      <c r="K402" s="209" t="s">
        <v>62</v>
      </c>
      <c r="L402" s="209">
        <v>30000000</v>
      </c>
      <c r="M402" s="209">
        <v>13650000</v>
      </c>
      <c r="N402" s="209">
        <v>0</v>
      </c>
      <c r="O402" s="209">
        <f>L402+M402</f>
        <v>43650000</v>
      </c>
      <c r="P402" s="209" t="s">
        <v>2864</v>
      </c>
      <c r="Q402" s="339" t="s">
        <v>2865</v>
      </c>
      <c r="R402" s="173">
        <v>45092</v>
      </c>
      <c r="S402" s="209">
        <v>2023000023</v>
      </c>
      <c r="T402" s="173">
        <v>45168</v>
      </c>
      <c r="U402" s="174">
        <v>45173</v>
      </c>
      <c r="V402" s="173">
        <v>45177</v>
      </c>
      <c r="W402" s="209" t="s">
        <v>581</v>
      </c>
      <c r="X402" s="168" t="s">
        <v>582</v>
      </c>
      <c r="Y402" s="174">
        <v>45175</v>
      </c>
      <c r="Z402" s="167">
        <v>45175</v>
      </c>
      <c r="AA402" s="209"/>
      <c r="AB402" s="209"/>
      <c r="AC402" s="209"/>
      <c r="AD402" s="209"/>
      <c r="AE402" s="209"/>
      <c r="AF402" s="342"/>
      <c r="AG402" s="167" t="s">
        <v>2866</v>
      </c>
      <c r="AH402" s="173">
        <v>45280</v>
      </c>
      <c r="AI402" s="175">
        <v>43650000</v>
      </c>
      <c r="AJ402" s="175">
        <f>O402-AI402</f>
        <v>0</v>
      </c>
      <c r="AK402" s="209">
        <v>100</v>
      </c>
      <c r="AL402" s="209">
        <v>100</v>
      </c>
      <c r="AM402" s="168"/>
      <c r="AN402" s="410" t="s">
        <v>77</v>
      </c>
      <c r="AO402" s="168" t="s">
        <v>78</v>
      </c>
      <c r="AP402" s="34" t="s">
        <v>2867</v>
      </c>
    </row>
    <row r="403" spans="1:42" s="177" customFormat="1" x14ac:dyDescent="0.25">
      <c r="A403" s="209" t="s">
        <v>951</v>
      </c>
      <c r="B403" s="339" t="s">
        <v>2868</v>
      </c>
      <c r="C403" s="302">
        <v>391</v>
      </c>
      <c r="D403" s="268">
        <v>45177</v>
      </c>
      <c r="E403" s="168" t="s">
        <v>82</v>
      </c>
      <c r="F403" s="303" t="s">
        <v>2869</v>
      </c>
      <c r="G403" s="170" t="s">
        <v>2870</v>
      </c>
      <c r="H403" s="209" t="s">
        <v>2871</v>
      </c>
      <c r="I403" s="171">
        <v>1079184743</v>
      </c>
      <c r="J403" s="209" t="s">
        <v>2872</v>
      </c>
      <c r="K403" s="209" t="s">
        <v>76</v>
      </c>
      <c r="L403" s="209">
        <v>7532000</v>
      </c>
      <c r="M403" s="209">
        <v>0</v>
      </c>
      <c r="N403" s="209">
        <v>0</v>
      </c>
      <c r="O403" s="209">
        <v>7532000</v>
      </c>
      <c r="P403" s="209">
        <v>2023000710</v>
      </c>
      <c r="Q403" s="339" t="s">
        <v>2617</v>
      </c>
      <c r="R403" s="173">
        <v>45082</v>
      </c>
      <c r="S403" s="209">
        <v>2023001439</v>
      </c>
      <c r="T403" s="173">
        <v>45177</v>
      </c>
      <c r="U403" s="268" t="s">
        <v>87</v>
      </c>
      <c r="V403" s="173" t="s">
        <v>87</v>
      </c>
      <c r="W403" s="209" t="s">
        <v>148</v>
      </c>
      <c r="X403" s="168" t="s">
        <v>1081</v>
      </c>
      <c r="Y403" s="174">
        <v>45177</v>
      </c>
      <c r="Z403" s="167">
        <v>45181</v>
      </c>
      <c r="AA403" s="209"/>
      <c r="AB403" s="209"/>
      <c r="AC403" s="209"/>
      <c r="AD403" s="209"/>
      <c r="AE403" s="209"/>
      <c r="AF403" s="209"/>
      <c r="AG403" s="247" t="s">
        <v>266</v>
      </c>
      <c r="AH403" s="206">
        <v>45338</v>
      </c>
      <c r="AI403" s="207">
        <v>6841567</v>
      </c>
      <c r="AJ403" s="207">
        <v>690433</v>
      </c>
      <c r="AK403" s="212">
        <v>90.83</v>
      </c>
      <c r="AL403" s="212">
        <v>90.83</v>
      </c>
      <c r="AM403" s="168"/>
      <c r="AN403" s="410" t="s">
        <v>77</v>
      </c>
      <c r="AO403" s="168" t="s">
        <v>2855</v>
      </c>
      <c r="AP403" s="34" t="s">
        <v>2873</v>
      </c>
    </row>
    <row r="404" spans="1:42" s="177" customFormat="1" x14ac:dyDescent="0.25">
      <c r="A404" s="209" t="s">
        <v>54</v>
      </c>
      <c r="B404" s="339" t="s">
        <v>2874</v>
      </c>
      <c r="C404" s="302">
        <v>392</v>
      </c>
      <c r="D404" s="268">
        <v>45169</v>
      </c>
      <c r="E404" s="267" t="s">
        <v>82</v>
      </c>
      <c r="F404" s="303" t="s">
        <v>2875</v>
      </c>
      <c r="G404" s="170" t="s">
        <v>2876</v>
      </c>
      <c r="H404" s="267" t="s">
        <v>2877</v>
      </c>
      <c r="I404" s="171">
        <v>1075212287</v>
      </c>
      <c r="J404" s="267" t="s">
        <v>2878</v>
      </c>
      <c r="K404" s="267" t="s">
        <v>76</v>
      </c>
      <c r="L404" s="209">
        <v>18244800</v>
      </c>
      <c r="M404" s="209">
        <v>0</v>
      </c>
      <c r="N404" s="209">
        <v>0</v>
      </c>
      <c r="O404" s="209">
        <v>18244800</v>
      </c>
      <c r="P404" s="267" t="s">
        <v>2879</v>
      </c>
      <c r="Q404" s="301" t="s">
        <v>2880</v>
      </c>
      <c r="R404" s="173">
        <v>45140</v>
      </c>
      <c r="S404" s="209">
        <v>2023000024</v>
      </c>
      <c r="T404" s="173">
        <v>45169</v>
      </c>
      <c r="U404" s="174" t="s">
        <v>87</v>
      </c>
      <c r="V404" s="173" t="s">
        <v>87</v>
      </c>
      <c r="W404" s="209" t="s">
        <v>581</v>
      </c>
      <c r="X404" s="168" t="s">
        <v>582</v>
      </c>
      <c r="Y404" s="174">
        <v>45169</v>
      </c>
      <c r="Z404" s="167">
        <v>45170</v>
      </c>
      <c r="AA404" s="209"/>
      <c r="AB404" s="209"/>
      <c r="AC404" s="209"/>
      <c r="AD404" s="209"/>
      <c r="AE404" s="209"/>
      <c r="AF404" s="345"/>
      <c r="AG404" s="226" t="s">
        <v>266</v>
      </c>
      <c r="AH404" s="216">
        <v>45295</v>
      </c>
      <c r="AI404" s="217">
        <v>16217600</v>
      </c>
      <c r="AJ404" s="217">
        <f>O404-AI404</f>
        <v>2027200</v>
      </c>
      <c r="AK404" s="218">
        <v>100</v>
      </c>
      <c r="AL404" s="218">
        <v>88.88</v>
      </c>
      <c r="AM404" s="168"/>
      <c r="AN404" s="410" t="s">
        <v>77</v>
      </c>
      <c r="AO404" s="168" t="s">
        <v>68</v>
      </c>
      <c r="AP404" s="34" t="s">
        <v>2881</v>
      </c>
    </row>
    <row r="405" spans="1:42" s="177" customFormat="1" x14ac:dyDescent="0.25">
      <c r="A405" s="209" t="s">
        <v>54</v>
      </c>
      <c r="B405" s="339" t="s">
        <v>2882</v>
      </c>
      <c r="C405" s="302">
        <v>393</v>
      </c>
      <c r="D405" s="268">
        <v>45175</v>
      </c>
      <c r="E405" s="209" t="s">
        <v>57</v>
      </c>
      <c r="F405" s="347" t="s">
        <v>2883</v>
      </c>
      <c r="G405" s="170" t="s">
        <v>982</v>
      </c>
      <c r="H405" s="209" t="s">
        <v>2884</v>
      </c>
      <c r="I405" s="171">
        <v>1003804162</v>
      </c>
      <c r="J405" s="209" t="s">
        <v>2885</v>
      </c>
      <c r="K405" s="209" t="s">
        <v>76</v>
      </c>
      <c r="L405" s="209">
        <v>15461104</v>
      </c>
      <c r="M405" s="209">
        <v>0</v>
      </c>
      <c r="N405" s="209">
        <v>0</v>
      </c>
      <c r="O405" s="209">
        <v>15461104</v>
      </c>
      <c r="P405" s="209">
        <v>2023000993</v>
      </c>
      <c r="Q405" s="339" t="s">
        <v>2886</v>
      </c>
      <c r="R405" s="173">
        <v>45169</v>
      </c>
      <c r="S405" s="209">
        <v>2023001414</v>
      </c>
      <c r="T405" s="173">
        <v>45175</v>
      </c>
      <c r="U405" s="174" t="s">
        <v>87</v>
      </c>
      <c r="V405" s="173" t="s">
        <v>87</v>
      </c>
      <c r="W405" s="209" t="s">
        <v>282</v>
      </c>
      <c r="X405" s="168" t="s">
        <v>644</v>
      </c>
      <c r="Y405" s="174">
        <v>45177</v>
      </c>
      <c r="Z405" s="167">
        <v>45176</v>
      </c>
      <c r="AA405" s="209"/>
      <c r="AB405" s="209"/>
      <c r="AC405" s="209"/>
      <c r="AD405" s="209"/>
      <c r="AE405" s="342"/>
      <c r="AF405" s="209"/>
      <c r="AG405" s="167" t="s">
        <v>2887</v>
      </c>
      <c r="AH405" s="173">
        <v>45306</v>
      </c>
      <c r="AI405" s="175">
        <v>15461104</v>
      </c>
      <c r="AJ405" s="175">
        <f>O405-AI405</f>
        <v>0</v>
      </c>
      <c r="AK405" s="209">
        <v>100</v>
      </c>
      <c r="AL405" s="209">
        <v>100</v>
      </c>
      <c r="AM405" s="168"/>
      <c r="AN405" s="410" t="s">
        <v>77</v>
      </c>
      <c r="AO405" s="168" t="s">
        <v>68</v>
      </c>
      <c r="AP405" s="34" t="s">
        <v>2888</v>
      </c>
    </row>
    <row r="406" spans="1:42" s="177" customFormat="1" x14ac:dyDescent="0.25">
      <c r="A406" s="209" t="s">
        <v>1690</v>
      </c>
      <c r="B406" s="339" t="s">
        <v>2889</v>
      </c>
      <c r="C406" s="302">
        <v>115356</v>
      </c>
      <c r="D406" s="268">
        <v>45173</v>
      </c>
      <c r="E406" s="209" t="s">
        <v>1516</v>
      </c>
      <c r="F406" s="347" t="s">
        <v>2890</v>
      </c>
      <c r="G406" s="170" t="s">
        <v>1618</v>
      </c>
      <c r="H406" s="209" t="s">
        <v>2891</v>
      </c>
      <c r="I406" s="171">
        <v>7700667</v>
      </c>
      <c r="J406" s="209" t="s">
        <v>2892</v>
      </c>
      <c r="K406" s="209" t="s">
        <v>76</v>
      </c>
      <c r="L406" s="209">
        <v>5574033.7800000003</v>
      </c>
      <c r="M406" s="209">
        <v>0</v>
      </c>
      <c r="N406" s="209">
        <v>0</v>
      </c>
      <c r="O406" s="209">
        <v>5574033.7800000003</v>
      </c>
      <c r="P406" s="267" t="s">
        <v>2893</v>
      </c>
      <c r="Q406" s="339" t="s">
        <v>2894</v>
      </c>
      <c r="R406" s="173">
        <v>45175</v>
      </c>
      <c r="S406" s="209">
        <v>2023000025</v>
      </c>
      <c r="T406" s="173">
        <v>45174</v>
      </c>
      <c r="U406" s="174">
        <v>45174</v>
      </c>
      <c r="V406" s="173">
        <v>45181</v>
      </c>
      <c r="W406" s="209" t="s">
        <v>148</v>
      </c>
      <c r="X406" s="168" t="s">
        <v>572</v>
      </c>
      <c r="Y406" s="174">
        <v>45173</v>
      </c>
      <c r="Z406" s="334">
        <v>45187</v>
      </c>
      <c r="AA406" s="209"/>
      <c r="AB406" s="209"/>
      <c r="AC406" s="209"/>
      <c r="AD406" s="209"/>
      <c r="AE406" s="209"/>
      <c r="AF406" s="210"/>
      <c r="AG406" s="200">
        <v>45205</v>
      </c>
      <c r="AH406" s="201">
        <v>45210</v>
      </c>
      <c r="AI406" s="346">
        <v>5574033.7800000003</v>
      </c>
      <c r="AJ406" s="269">
        <f t="shared" ref="AJ406:AJ407" si="27">L406-AI406</f>
        <v>0</v>
      </c>
      <c r="AK406" s="210">
        <v>100</v>
      </c>
      <c r="AL406" s="210">
        <v>100</v>
      </c>
      <c r="AM406" s="168"/>
      <c r="AN406" s="410" t="s">
        <v>77</v>
      </c>
      <c r="AO406" s="168"/>
      <c r="AP406" s="34" t="s">
        <v>2895</v>
      </c>
    </row>
    <row r="407" spans="1:42" s="177" customFormat="1" x14ac:dyDescent="0.25">
      <c r="A407" s="209" t="s">
        <v>1690</v>
      </c>
      <c r="B407" s="339" t="s">
        <v>2896</v>
      </c>
      <c r="C407" s="302">
        <v>115357</v>
      </c>
      <c r="D407" s="268">
        <v>45173</v>
      </c>
      <c r="E407" s="209" t="s">
        <v>1516</v>
      </c>
      <c r="F407" s="347" t="s">
        <v>2890</v>
      </c>
      <c r="G407" s="170" t="s">
        <v>1618</v>
      </c>
      <c r="H407" s="209" t="s">
        <v>2897</v>
      </c>
      <c r="I407" s="171" t="s">
        <v>2898</v>
      </c>
      <c r="J407" s="267" t="s">
        <v>2899</v>
      </c>
      <c r="K407" s="209" t="s">
        <v>62</v>
      </c>
      <c r="L407" s="209">
        <v>32940018.719999999</v>
      </c>
      <c r="M407" s="209">
        <v>0</v>
      </c>
      <c r="N407" s="209">
        <v>0</v>
      </c>
      <c r="O407" s="209">
        <v>32940018.719999999</v>
      </c>
      <c r="P407" s="267" t="s">
        <v>2900</v>
      </c>
      <c r="Q407" s="301" t="s">
        <v>2901</v>
      </c>
      <c r="R407" s="173" t="s">
        <v>2902</v>
      </c>
      <c r="S407" s="209">
        <v>2023001394</v>
      </c>
      <c r="T407" s="173" t="s">
        <v>2903</v>
      </c>
      <c r="U407" s="174">
        <v>45176</v>
      </c>
      <c r="V407" s="173">
        <v>45181</v>
      </c>
      <c r="W407" s="209" t="s">
        <v>148</v>
      </c>
      <c r="X407" s="168" t="s">
        <v>572</v>
      </c>
      <c r="Y407" s="174">
        <v>45173</v>
      </c>
      <c r="Z407" s="334">
        <v>45187</v>
      </c>
      <c r="AA407" s="209"/>
      <c r="AB407" s="209"/>
      <c r="AC407" s="209"/>
      <c r="AD407" s="209"/>
      <c r="AE407" s="209"/>
      <c r="AF407" s="209"/>
      <c r="AG407" s="226">
        <v>45204</v>
      </c>
      <c r="AH407" s="216">
        <v>45205</v>
      </c>
      <c r="AI407" s="217">
        <v>32940018.719999999</v>
      </c>
      <c r="AJ407" s="242">
        <f t="shared" si="27"/>
        <v>0</v>
      </c>
      <c r="AK407" s="218">
        <v>100</v>
      </c>
      <c r="AL407" s="218">
        <v>100</v>
      </c>
      <c r="AM407" s="168"/>
      <c r="AN407" s="410" t="s">
        <v>77</v>
      </c>
      <c r="AO407" s="168"/>
      <c r="AP407" s="34" t="s">
        <v>2904</v>
      </c>
    </row>
    <row r="408" spans="1:42" s="177" customFormat="1" x14ac:dyDescent="0.25">
      <c r="A408" s="209" t="s">
        <v>951</v>
      </c>
      <c r="B408" s="301" t="s">
        <v>2905</v>
      </c>
      <c r="C408" s="302">
        <v>394</v>
      </c>
      <c r="D408" s="268">
        <v>45176</v>
      </c>
      <c r="E408" s="267" t="s">
        <v>82</v>
      </c>
      <c r="F408" s="303" t="s">
        <v>2906</v>
      </c>
      <c r="G408" s="170" t="s">
        <v>203</v>
      </c>
      <c r="H408" s="267" t="s">
        <v>2318</v>
      </c>
      <c r="I408" s="171">
        <v>1082159628</v>
      </c>
      <c r="J408" s="267" t="s">
        <v>2319</v>
      </c>
      <c r="K408" s="267" t="s">
        <v>76</v>
      </c>
      <c r="L408" s="209">
        <v>10477250</v>
      </c>
      <c r="M408" s="209">
        <v>0</v>
      </c>
      <c r="N408" s="209">
        <v>0</v>
      </c>
      <c r="O408" s="209">
        <v>10477250</v>
      </c>
      <c r="P408" s="209">
        <v>2023000889</v>
      </c>
      <c r="Q408" s="301" t="s">
        <v>2907</v>
      </c>
      <c r="R408" s="173">
        <v>45133</v>
      </c>
      <c r="S408" s="209">
        <v>2023001489</v>
      </c>
      <c r="T408" s="173">
        <v>45187</v>
      </c>
      <c r="U408" s="268" t="s">
        <v>87</v>
      </c>
      <c r="V408" s="268" t="s">
        <v>87</v>
      </c>
      <c r="W408" s="267" t="s">
        <v>775</v>
      </c>
      <c r="X408" s="168" t="s">
        <v>832</v>
      </c>
      <c r="Y408" s="174">
        <v>45176</v>
      </c>
      <c r="Z408" s="167">
        <v>45191</v>
      </c>
      <c r="AA408" s="209"/>
      <c r="AB408" s="209"/>
      <c r="AC408" s="209"/>
      <c r="AD408" s="209"/>
      <c r="AE408" s="209"/>
      <c r="AF408" s="209"/>
      <c r="AG408" s="167" t="s">
        <v>2908</v>
      </c>
      <c r="AH408" s="174">
        <v>45407</v>
      </c>
      <c r="AI408" s="175">
        <v>10477250</v>
      </c>
      <c r="AJ408" s="175">
        <f>O408-AI408</f>
        <v>0</v>
      </c>
      <c r="AK408" s="209">
        <v>100</v>
      </c>
      <c r="AL408" s="209">
        <v>100</v>
      </c>
      <c r="AM408" s="168"/>
      <c r="AN408" s="410" t="s">
        <v>77</v>
      </c>
      <c r="AO408" s="168" t="s">
        <v>68</v>
      </c>
      <c r="AP408" s="34" t="s">
        <v>2909</v>
      </c>
    </row>
    <row r="409" spans="1:42" s="177" customFormat="1" x14ac:dyDescent="0.25">
      <c r="A409" s="209" t="s">
        <v>951</v>
      </c>
      <c r="B409" s="339" t="s">
        <v>2910</v>
      </c>
      <c r="C409" s="302">
        <v>395</v>
      </c>
      <c r="D409" s="268">
        <v>45177</v>
      </c>
      <c r="E409" s="267" t="s">
        <v>82</v>
      </c>
      <c r="F409" s="347" t="s">
        <v>2911</v>
      </c>
      <c r="G409" s="170" t="s">
        <v>1156</v>
      </c>
      <c r="H409" s="209" t="s">
        <v>2912</v>
      </c>
      <c r="I409" s="171">
        <v>1078778183</v>
      </c>
      <c r="J409" s="209" t="s">
        <v>2913</v>
      </c>
      <c r="K409" s="209" t="s">
        <v>76</v>
      </c>
      <c r="L409" s="209">
        <v>13183065</v>
      </c>
      <c r="M409" s="209">
        <v>0</v>
      </c>
      <c r="N409" s="209">
        <v>0</v>
      </c>
      <c r="O409" s="209">
        <v>13183065</v>
      </c>
      <c r="P409" s="209">
        <v>2023000921</v>
      </c>
      <c r="Q409" s="339" t="s">
        <v>2914</v>
      </c>
      <c r="R409" s="173">
        <v>45147</v>
      </c>
      <c r="S409" s="209">
        <v>2023001432</v>
      </c>
      <c r="T409" s="173">
        <v>45177</v>
      </c>
      <c r="U409" s="174" t="s">
        <v>87</v>
      </c>
      <c r="V409" s="173" t="s">
        <v>87</v>
      </c>
      <c r="W409" s="209" t="s">
        <v>148</v>
      </c>
      <c r="X409" s="168" t="s">
        <v>1081</v>
      </c>
      <c r="Y409" s="174">
        <v>45177</v>
      </c>
      <c r="Z409" s="167">
        <v>45180</v>
      </c>
      <c r="AA409" s="209"/>
      <c r="AB409" s="209"/>
      <c r="AC409" s="209"/>
      <c r="AD409" s="218"/>
      <c r="AE409" s="218"/>
      <c r="AF409" s="218"/>
      <c r="AG409" s="247" t="s">
        <v>2915</v>
      </c>
      <c r="AH409" s="206">
        <v>45408</v>
      </c>
      <c r="AI409" s="207">
        <v>13183065</v>
      </c>
      <c r="AJ409" s="207">
        <f>AI409-L409</f>
        <v>0</v>
      </c>
      <c r="AK409" s="212">
        <v>100</v>
      </c>
      <c r="AL409" s="212">
        <v>85.71</v>
      </c>
      <c r="AM409" s="168"/>
      <c r="AN409" s="410" t="s">
        <v>77</v>
      </c>
      <c r="AO409" s="168" t="s">
        <v>68</v>
      </c>
      <c r="AP409" s="34" t="s">
        <v>2916</v>
      </c>
    </row>
    <row r="410" spans="1:42" s="177" customFormat="1" x14ac:dyDescent="0.25">
      <c r="A410" s="209" t="s">
        <v>951</v>
      </c>
      <c r="B410" s="339" t="s">
        <v>2917</v>
      </c>
      <c r="C410" s="302">
        <v>396</v>
      </c>
      <c r="D410" s="268">
        <v>45180</v>
      </c>
      <c r="E410" s="267" t="s">
        <v>82</v>
      </c>
      <c r="F410" s="347" t="s">
        <v>2918</v>
      </c>
      <c r="G410" s="170" t="s">
        <v>203</v>
      </c>
      <c r="H410" s="209" t="s">
        <v>2919</v>
      </c>
      <c r="I410" s="171">
        <v>93453839</v>
      </c>
      <c r="J410" s="209" t="s">
        <v>2920</v>
      </c>
      <c r="K410" s="209" t="s">
        <v>76</v>
      </c>
      <c r="L410" s="209">
        <v>10500000</v>
      </c>
      <c r="M410" s="209">
        <v>0</v>
      </c>
      <c r="N410" s="209">
        <v>0</v>
      </c>
      <c r="O410" s="209">
        <v>10500000</v>
      </c>
      <c r="P410" s="209">
        <v>2023000917</v>
      </c>
      <c r="Q410" s="339" t="s">
        <v>2921</v>
      </c>
      <c r="R410" s="173">
        <v>45146</v>
      </c>
      <c r="S410" s="209">
        <v>2023001449</v>
      </c>
      <c r="T410" s="173">
        <v>45180</v>
      </c>
      <c r="U410" s="174" t="s">
        <v>87</v>
      </c>
      <c r="V410" s="173" t="s">
        <v>87</v>
      </c>
      <c r="W410" s="209" t="s">
        <v>757</v>
      </c>
      <c r="X410" s="168" t="s">
        <v>758</v>
      </c>
      <c r="Y410" s="174">
        <v>45180</v>
      </c>
      <c r="Z410" s="167">
        <v>45182</v>
      </c>
      <c r="AA410" s="209"/>
      <c r="AB410" s="209"/>
      <c r="AC410" s="342"/>
      <c r="AD410" s="209"/>
      <c r="AE410" s="209"/>
      <c r="AF410" s="209"/>
      <c r="AG410" s="167" t="s">
        <v>2922</v>
      </c>
      <c r="AH410" s="173">
        <v>45344</v>
      </c>
      <c r="AI410" s="175">
        <v>10500000</v>
      </c>
      <c r="AJ410" s="175">
        <f>L410-AI410</f>
        <v>0</v>
      </c>
      <c r="AK410" s="209">
        <v>100</v>
      </c>
      <c r="AL410" s="209">
        <v>100</v>
      </c>
      <c r="AM410" s="168"/>
      <c r="AN410" s="410" t="s">
        <v>77</v>
      </c>
      <c r="AO410" s="168" t="s">
        <v>68</v>
      </c>
      <c r="AP410" s="34" t="s">
        <v>2923</v>
      </c>
    </row>
    <row r="411" spans="1:42" s="177" customFormat="1" x14ac:dyDescent="0.25">
      <c r="A411" s="267" t="s">
        <v>2924</v>
      </c>
      <c r="B411" s="301" t="s">
        <v>2925</v>
      </c>
      <c r="C411" s="302">
        <v>397</v>
      </c>
      <c r="D411" s="268">
        <v>45177</v>
      </c>
      <c r="E411" s="209" t="s">
        <v>201</v>
      </c>
      <c r="F411" s="347" t="s">
        <v>2926</v>
      </c>
      <c r="G411" s="170" t="s">
        <v>2207</v>
      </c>
      <c r="H411" s="267" t="s">
        <v>2927</v>
      </c>
      <c r="I411" s="171" t="s">
        <v>2928</v>
      </c>
      <c r="J411" s="267" t="s">
        <v>2929</v>
      </c>
      <c r="K411" s="209" t="s">
        <v>62</v>
      </c>
      <c r="L411" s="209">
        <v>45821394</v>
      </c>
      <c r="M411" s="209">
        <v>0</v>
      </c>
      <c r="N411" s="209">
        <v>0</v>
      </c>
      <c r="O411" s="209">
        <v>45821394</v>
      </c>
      <c r="P411" s="267" t="s">
        <v>2930</v>
      </c>
      <c r="Q411" s="301" t="s">
        <v>2931</v>
      </c>
      <c r="R411" s="173">
        <v>45072</v>
      </c>
      <c r="S411" s="209">
        <v>2023000027</v>
      </c>
      <c r="T411" s="173">
        <v>45177</v>
      </c>
      <c r="U411" s="174">
        <v>45177</v>
      </c>
      <c r="V411" s="173">
        <v>45188</v>
      </c>
      <c r="W411" s="209" t="s">
        <v>581</v>
      </c>
      <c r="X411" s="168" t="s">
        <v>582</v>
      </c>
      <c r="Y411" s="174">
        <v>45189</v>
      </c>
      <c r="Z411" s="167">
        <v>45189</v>
      </c>
      <c r="AA411" s="209"/>
      <c r="AB411" s="209"/>
      <c r="AC411" s="209"/>
      <c r="AD411" s="210"/>
      <c r="AE411" s="210"/>
      <c r="AF411" s="343"/>
      <c r="AG411" s="200">
        <v>45275</v>
      </c>
      <c r="AH411" s="201">
        <v>45279</v>
      </c>
      <c r="AI411" s="202">
        <v>45821394</v>
      </c>
      <c r="AJ411" s="202">
        <f>O411-AI411</f>
        <v>0</v>
      </c>
      <c r="AK411" s="210">
        <v>100</v>
      </c>
      <c r="AL411" s="210">
        <v>100</v>
      </c>
      <c r="AM411" s="168"/>
      <c r="AN411" s="410" t="s">
        <v>77</v>
      </c>
      <c r="AO411" s="168" t="s">
        <v>78</v>
      </c>
      <c r="AP411" s="34" t="s">
        <v>2932</v>
      </c>
    </row>
    <row r="412" spans="1:42" s="177" customFormat="1" x14ac:dyDescent="0.25">
      <c r="A412" s="267" t="s">
        <v>54</v>
      </c>
      <c r="B412" s="301" t="s">
        <v>2933</v>
      </c>
      <c r="C412" s="271">
        <v>398</v>
      </c>
      <c r="D412" s="268">
        <v>45177</v>
      </c>
      <c r="E412" s="209" t="s">
        <v>57</v>
      </c>
      <c r="F412" s="347" t="s">
        <v>2934</v>
      </c>
      <c r="G412" s="170" t="s">
        <v>203</v>
      </c>
      <c r="H412" s="209" t="s">
        <v>2935</v>
      </c>
      <c r="I412" s="171">
        <v>1018505182</v>
      </c>
      <c r="J412" s="209" t="s">
        <v>2936</v>
      </c>
      <c r="K412" s="209" t="s">
        <v>76</v>
      </c>
      <c r="L412" s="209">
        <v>26320000</v>
      </c>
      <c r="M412" s="209">
        <v>0</v>
      </c>
      <c r="N412" s="209">
        <v>0</v>
      </c>
      <c r="O412" s="209">
        <v>26320000</v>
      </c>
      <c r="P412" s="209">
        <v>2023000961</v>
      </c>
      <c r="Q412" s="339" t="s">
        <v>2937</v>
      </c>
      <c r="R412" s="173">
        <v>45162</v>
      </c>
      <c r="S412" s="209">
        <v>2023001436</v>
      </c>
      <c r="T412" s="173">
        <v>45177</v>
      </c>
      <c r="U412" s="174" t="s">
        <v>87</v>
      </c>
      <c r="V412" s="173" t="s">
        <v>87</v>
      </c>
      <c r="W412" s="168" t="s">
        <v>159</v>
      </c>
      <c r="X412" s="168" t="s">
        <v>258</v>
      </c>
      <c r="Y412" s="174">
        <v>45180</v>
      </c>
      <c r="Z412" s="167">
        <v>45180</v>
      </c>
      <c r="AA412" s="209"/>
      <c r="AB412" s="209"/>
      <c r="AC412" s="209"/>
      <c r="AD412" s="209"/>
      <c r="AE412" s="209"/>
      <c r="AF412" s="345"/>
      <c r="AG412" s="247" t="s">
        <v>2938</v>
      </c>
      <c r="AH412" s="206">
        <v>45343</v>
      </c>
      <c r="AI412" s="207">
        <v>26320000</v>
      </c>
      <c r="AJ412" s="207">
        <f>L412-AI412</f>
        <v>0</v>
      </c>
      <c r="AK412" s="212">
        <v>100</v>
      </c>
      <c r="AL412" s="212">
        <v>100</v>
      </c>
      <c r="AM412" s="168"/>
      <c r="AN412" s="410" t="s">
        <v>77</v>
      </c>
      <c r="AO412" s="168" t="s">
        <v>68</v>
      </c>
      <c r="AP412" s="34" t="s">
        <v>2939</v>
      </c>
    </row>
    <row r="413" spans="1:42" s="177" customFormat="1" x14ac:dyDescent="0.25">
      <c r="A413" s="209" t="s">
        <v>1305</v>
      </c>
      <c r="B413" s="339" t="s">
        <v>2940</v>
      </c>
      <c r="C413" s="166" t="s">
        <v>2941</v>
      </c>
      <c r="D413" s="268">
        <v>45177</v>
      </c>
      <c r="E413" s="209" t="s">
        <v>1307</v>
      </c>
      <c r="F413" s="347" t="s">
        <v>2942</v>
      </c>
      <c r="G413" s="170" t="s">
        <v>2943</v>
      </c>
      <c r="H413" s="209" t="s">
        <v>2807</v>
      </c>
      <c r="I413" s="171">
        <v>7705246</v>
      </c>
      <c r="J413" s="209" t="s">
        <v>2808</v>
      </c>
      <c r="K413" s="209" t="s">
        <v>76</v>
      </c>
      <c r="L413" s="209">
        <v>107752353</v>
      </c>
      <c r="M413" s="209">
        <v>0</v>
      </c>
      <c r="N413" s="209">
        <v>0</v>
      </c>
      <c r="O413" s="209">
        <v>107752353</v>
      </c>
      <c r="P413" s="209" t="s">
        <v>2944</v>
      </c>
      <c r="Q413" s="339" t="s">
        <v>2945</v>
      </c>
      <c r="R413" s="173" t="s">
        <v>2946</v>
      </c>
      <c r="S413" s="209" t="s">
        <v>2947</v>
      </c>
      <c r="T413" s="173">
        <v>45180</v>
      </c>
      <c r="U413" s="174">
        <v>45183</v>
      </c>
      <c r="V413" s="173">
        <v>45189</v>
      </c>
      <c r="W413" s="209" t="s">
        <v>540</v>
      </c>
      <c r="X413" s="168" t="s">
        <v>541</v>
      </c>
      <c r="Y413" s="174">
        <v>45190</v>
      </c>
      <c r="Z413" s="167">
        <v>45198</v>
      </c>
      <c r="AA413" s="209"/>
      <c r="AB413" s="209"/>
      <c r="AC413" s="209"/>
      <c r="AD413" s="209"/>
      <c r="AE413" s="342"/>
      <c r="AF413" s="209"/>
      <c r="AG413" s="167">
        <v>45336</v>
      </c>
      <c r="AH413" s="173">
        <v>45336</v>
      </c>
      <c r="AI413" s="175">
        <v>107752353</v>
      </c>
      <c r="AJ413" s="175">
        <f>L413-AI413</f>
        <v>0</v>
      </c>
      <c r="AK413" s="209">
        <v>100</v>
      </c>
      <c r="AL413" s="209">
        <v>100</v>
      </c>
      <c r="AM413" s="168"/>
      <c r="AN413" s="410" t="s">
        <v>77</v>
      </c>
      <c r="AO413" s="168" t="s">
        <v>210</v>
      </c>
      <c r="AP413" s="34" t="s">
        <v>2948</v>
      </c>
    </row>
    <row r="414" spans="1:42" s="177" customFormat="1" x14ac:dyDescent="0.25">
      <c r="A414" s="267" t="s">
        <v>54</v>
      </c>
      <c r="B414" s="339" t="s">
        <v>2949</v>
      </c>
      <c r="C414" s="271">
        <v>400</v>
      </c>
      <c r="D414" s="268">
        <v>45183</v>
      </c>
      <c r="E414" s="267" t="s">
        <v>82</v>
      </c>
      <c r="F414" s="347" t="s">
        <v>2950</v>
      </c>
      <c r="G414" s="170" t="s">
        <v>771</v>
      </c>
      <c r="H414" s="209" t="s">
        <v>2951</v>
      </c>
      <c r="I414" s="171">
        <v>1001295979</v>
      </c>
      <c r="J414" s="209" t="s">
        <v>2952</v>
      </c>
      <c r="K414" s="209" t="s">
        <v>76</v>
      </c>
      <c r="L414" s="209">
        <v>7439040</v>
      </c>
      <c r="M414" s="209">
        <v>0</v>
      </c>
      <c r="N414" s="209">
        <v>0</v>
      </c>
      <c r="O414" s="209">
        <v>7439040</v>
      </c>
      <c r="P414" s="209">
        <v>2023000962</v>
      </c>
      <c r="Q414" s="339" t="s">
        <v>2953</v>
      </c>
      <c r="R414" s="173">
        <v>45162</v>
      </c>
      <c r="S414" s="209">
        <v>2023001450</v>
      </c>
      <c r="T414" s="173">
        <v>45181</v>
      </c>
      <c r="U414" s="174" t="s">
        <v>87</v>
      </c>
      <c r="V414" s="173" t="s">
        <v>87</v>
      </c>
      <c r="W414" s="168" t="s">
        <v>159</v>
      </c>
      <c r="X414" s="168" t="s">
        <v>258</v>
      </c>
      <c r="Y414" s="174">
        <v>45189</v>
      </c>
      <c r="Z414" s="167">
        <v>45187</v>
      </c>
      <c r="AA414" s="209"/>
      <c r="AB414" s="209"/>
      <c r="AC414" s="209"/>
      <c r="AD414" s="209"/>
      <c r="AE414" s="209"/>
      <c r="AF414" s="343"/>
      <c r="AG414" s="247" t="s">
        <v>266</v>
      </c>
      <c r="AH414" s="206">
        <v>45313</v>
      </c>
      <c r="AI414" s="207">
        <v>4256784</v>
      </c>
      <c r="AJ414" s="207">
        <f>L414-AI414</f>
        <v>3182256</v>
      </c>
      <c r="AK414" s="212">
        <v>100</v>
      </c>
      <c r="AL414" s="212">
        <v>100</v>
      </c>
      <c r="AM414" s="168"/>
      <c r="AN414" s="410" t="s">
        <v>77</v>
      </c>
      <c r="AO414" s="168" t="s">
        <v>68</v>
      </c>
      <c r="AP414" s="34" t="s">
        <v>2954</v>
      </c>
    </row>
    <row r="415" spans="1:42" s="177" customFormat="1" x14ac:dyDescent="0.25">
      <c r="A415" s="209" t="s">
        <v>54</v>
      </c>
      <c r="B415" s="339" t="s">
        <v>2955</v>
      </c>
      <c r="C415" s="271">
        <v>401</v>
      </c>
      <c r="D415" s="268">
        <v>45180</v>
      </c>
      <c r="E415" s="209" t="s">
        <v>57</v>
      </c>
      <c r="F415" s="347" t="s">
        <v>2956</v>
      </c>
      <c r="G415" s="170" t="s">
        <v>2957</v>
      </c>
      <c r="H415" s="209" t="s">
        <v>2958</v>
      </c>
      <c r="I415" s="171">
        <v>51959173</v>
      </c>
      <c r="J415" s="209" t="s">
        <v>2959</v>
      </c>
      <c r="K415" s="209" t="s">
        <v>76</v>
      </c>
      <c r="L415" s="209">
        <v>24012800</v>
      </c>
      <c r="M415" s="209">
        <v>0</v>
      </c>
      <c r="N415" s="209">
        <v>0</v>
      </c>
      <c r="O415" s="209">
        <v>24012800</v>
      </c>
      <c r="P415" s="339" t="s">
        <v>2960</v>
      </c>
      <c r="Q415" s="209" t="s">
        <v>2961</v>
      </c>
      <c r="R415" s="173">
        <v>45166</v>
      </c>
      <c r="S415" s="209">
        <v>2023000029</v>
      </c>
      <c r="T415" s="173">
        <v>45180</v>
      </c>
      <c r="U415" s="174">
        <v>45183</v>
      </c>
      <c r="V415" s="173">
        <v>45188</v>
      </c>
      <c r="W415" s="209" t="s">
        <v>581</v>
      </c>
      <c r="X415" s="168" t="s">
        <v>582</v>
      </c>
      <c r="Y415" s="174">
        <v>45181</v>
      </c>
      <c r="Z415" s="167">
        <v>45188</v>
      </c>
      <c r="AA415" s="209"/>
      <c r="AB415" s="209"/>
      <c r="AC415" s="209"/>
      <c r="AD415" s="209"/>
      <c r="AE415" s="209"/>
      <c r="AF415" s="342"/>
      <c r="AG415" s="226" t="s">
        <v>266</v>
      </c>
      <c r="AH415" s="216">
        <v>45301</v>
      </c>
      <c r="AI415" s="217">
        <v>20610987</v>
      </c>
      <c r="AJ415" s="217">
        <f>O415-AI415</f>
        <v>3401813</v>
      </c>
      <c r="AK415" s="218">
        <v>100</v>
      </c>
      <c r="AL415" s="218">
        <v>85.83</v>
      </c>
      <c r="AM415" s="168"/>
      <c r="AN415" s="410" t="s">
        <v>77</v>
      </c>
      <c r="AO415" s="168" t="s">
        <v>78</v>
      </c>
      <c r="AP415" s="34" t="s">
        <v>2962</v>
      </c>
    </row>
    <row r="416" spans="1:42" s="177" customFormat="1" x14ac:dyDescent="0.25">
      <c r="A416" s="209" t="s">
        <v>54</v>
      </c>
      <c r="B416" s="339" t="s">
        <v>2963</v>
      </c>
      <c r="C416" s="271">
        <v>402</v>
      </c>
      <c r="D416" s="268">
        <v>45180</v>
      </c>
      <c r="E416" s="267" t="s">
        <v>82</v>
      </c>
      <c r="F416" s="347" t="s">
        <v>2964</v>
      </c>
      <c r="G416" s="170" t="s">
        <v>203</v>
      </c>
      <c r="H416" s="209" t="s">
        <v>2965</v>
      </c>
      <c r="I416" s="171">
        <v>1193075726</v>
      </c>
      <c r="J416" s="209" t="s">
        <v>2966</v>
      </c>
      <c r="K416" s="209" t="s">
        <v>76</v>
      </c>
      <c r="L416" s="209">
        <v>12500000</v>
      </c>
      <c r="M416" s="209">
        <v>0</v>
      </c>
      <c r="N416" s="209">
        <v>0</v>
      </c>
      <c r="O416" s="209">
        <v>12500000</v>
      </c>
      <c r="P416" s="209">
        <v>2023001001</v>
      </c>
      <c r="Q416" s="339" t="s">
        <v>2967</v>
      </c>
      <c r="R416" s="173">
        <v>45170</v>
      </c>
      <c r="S416" s="209">
        <v>2023001447</v>
      </c>
      <c r="T416" s="173">
        <v>45180</v>
      </c>
      <c r="U416" s="268" t="s">
        <v>87</v>
      </c>
      <c r="V416" s="268" t="s">
        <v>87</v>
      </c>
      <c r="W416" s="209" t="s">
        <v>775</v>
      </c>
      <c r="X416" s="168" t="s">
        <v>832</v>
      </c>
      <c r="Y416" s="174">
        <v>45181</v>
      </c>
      <c r="Z416" s="167">
        <v>45181</v>
      </c>
      <c r="AA416" s="209"/>
      <c r="AB416" s="209"/>
      <c r="AC416" s="209"/>
      <c r="AD416" s="209"/>
      <c r="AE416" s="209"/>
      <c r="AF416" s="209"/>
      <c r="AG416" s="167" t="s">
        <v>2968</v>
      </c>
      <c r="AH416" s="174">
        <v>45334</v>
      </c>
      <c r="AI416" s="175">
        <v>12500000</v>
      </c>
      <c r="AJ416" s="175">
        <f>O416-AI416</f>
        <v>0</v>
      </c>
      <c r="AK416" s="209">
        <v>100</v>
      </c>
      <c r="AL416" s="209">
        <v>100</v>
      </c>
      <c r="AM416" s="168"/>
      <c r="AN416" s="410" t="s">
        <v>77</v>
      </c>
      <c r="AO416" s="168" t="s">
        <v>68</v>
      </c>
      <c r="AP416" s="34" t="s">
        <v>2969</v>
      </c>
    </row>
    <row r="417" spans="1:42" s="177" customFormat="1" x14ac:dyDescent="0.25">
      <c r="A417" s="209" t="s">
        <v>54</v>
      </c>
      <c r="B417" s="301" t="s">
        <v>2970</v>
      </c>
      <c r="C417" s="271">
        <v>403</v>
      </c>
      <c r="D417" s="268">
        <v>45182</v>
      </c>
      <c r="E417" s="267" t="s">
        <v>82</v>
      </c>
      <c r="F417" s="347" t="s">
        <v>2971</v>
      </c>
      <c r="G417" s="170" t="s">
        <v>2957</v>
      </c>
      <c r="H417" s="209" t="s">
        <v>2972</v>
      </c>
      <c r="I417" s="171">
        <v>7720676</v>
      </c>
      <c r="J417" s="209" t="s">
        <v>2973</v>
      </c>
      <c r="K417" s="209" t="s">
        <v>76</v>
      </c>
      <c r="L417" s="209">
        <v>14408056</v>
      </c>
      <c r="M417" s="209">
        <v>0</v>
      </c>
      <c r="N417" s="209">
        <v>0</v>
      </c>
      <c r="O417" s="209">
        <v>14408056</v>
      </c>
      <c r="P417" s="382" t="s">
        <v>2974</v>
      </c>
      <c r="Q417" s="339" t="s">
        <v>2975</v>
      </c>
      <c r="R417" s="173">
        <v>45154</v>
      </c>
      <c r="S417" s="209">
        <v>2023000030</v>
      </c>
      <c r="T417" s="173">
        <v>45182</v>
      </c>
      <c r="U417" s="174" t="s">
        <v>87</v>
      </c>
      <c r="V417" s="173" t="s">
        <v>87</v>
      </c>
      <c r="W417" s="209" t="s">
        <v>581</v>
      </c>
      <c r="X417" s="168" t="s">
        <v>582</v>
      </c>
      <c r="Y417" s="174">
        <v>45182</v>
      </c>
      <c r="Z417" s="167">
        <v>45187</v>
      </c>
      <c r="AA417" s="209"/>
      <c r="AB417" s="209"/>
      <c r="AC417" s="209"/>
      <c r="AD417" s="209"/>
      <c r="AE417" s="209"/>
      <c r="AF417" s="342"/>
      <c r="AG417" s="200" t="s">
        <v>266</v>
      </c>
      <c r="AH417" s="201">
        <v>45300</v>
      </c>
      <c r="AI417" s="202">
        <v>12366914</v>
      </c>
      <c r="AJ417" s="202">
        <f>O417-AI417</f>
        <v>2041142</v>
      </c>
      <c r="AK417" s="210">
        <v>100</v>
      </c>
      <c r="AL417" s="210">
        <v>85.83</v>
      </c>
      <c r="AM417" s="168"/>
      <c r="AN417" s="410" t="s">
        <v>77</v>
      </c>
      <c r="AO417" s="168" t="s">
        <v>68</v>
      </c>
      <c r="AP417" s="34" t="s">
        <v>2976</v>
      </c>
    </row>
    <row r="418" spans="1:42" s="177" customFormat="1" x14ac:dyDescent="0.25">
      <c r="A418" s="209" t="s">
        <v>54</v>
      </c>
      <c r="B418" s="339" t="s">
        <v>2977</v>
      </c>
      <c r="C418" s="271">
        <v>404</v>
      </c>
      <c r="D418" s="268">
        <v>45180</v>
      </c>
      <c r="E418" s="209" t="s">
        <v>57</v>
      </c>
      <c r="F418" s="347" t="s">
        <v>2978</v>
      </c>
      <c r="G418" s="170" t="s">
        <v>1542</v>
      </c>
      <c r="H418" s="209" t="s">
        <v>2979</v>
      </c>
      <c r="I418" s="171">
        <v>1075316528</v>
      </c>
      <c r="J418" s="209" t="s">
        <v>2980</v>
      </c>
      <c r="K418" s="209" t="s">
        <v>76</v>
      </c>
      <c r="L418" s="209">
        <v>20000000</v>
      </c>
      <c r="M418" s="209">
        <v>0</v>
      </c>
      <c r="N418" s="209">
        <v>0</v>
      </c>
      <c r="O418" s="209">
        <v>20000000</v>
      </c>
      <c r="P418" s="382">
        <v>2023001010</v>
      </c>
      <c r="Q418" s="339" t="s">
        <v>2981</v>
      </c>
      <c r="R418" s="173">
        <v>45174</v>
      </c>
      <c r="S418" s="209">
        <v>2023001448</v>
      </c>
      <c r="T418" s="173">
        <v>45180</v>
      </c>
      <c r="U418" s="174" t="s">
        <v>87</v>
      </c>
      <c r="V418" s="173" t="s">
        <v>87</v>
      </c>
      <c r="W418" s="209" t="s">
        <v>148</v>
      </c>
      <c r="X418" s="168" t="s">
        <v>208</v>
      </c>
      <c r="Y418" s="174">
        <v>45181</v>
      </c>
      <c r="Z418" s="167">
        <v>45181</v>
      </c>
      <c r="AA418" s="209"/>
      <c r="AB418" s="209"/>
      <c r="AC418" s="209"/>
      <c r="AD418" s="209"/>
      <c r="AE418" s="209"/>
      <c r="AF418" s="218"/>
      <c r="AG418" s="247" t="s">
        <v>266</v>
      </c>
      <c r="AH418" s="353">
        <v>45300</v>
      </c>
      <c r="AI418" s="207">
        <v>18166667</v>
      </c>
      <c r="AJ418" s="207">
        <f>O418-AI418</f>
        <v>1833333</v>
      </c>
      <c r="AK418" s="212">
        <v>90.83</v>
      </c>
      <c r="AL418" s="212">
        <v>90.83</v>
      </c>
      <c r="AM418" s="208"/>
      <c r="AN418" s="413" t="s">
        <v>77</v>
      </c>
      <c r="AO418" s="168" t="s">
        <v>68</v>
      </c>
      <c r="AP418" s="34" t="s">
        <v>2982</v>
      </c>
    </row>
    <row r="419" spans="1:42" s="177" customFormat="1" x14ac:dyDescent="0.25">
      <c r="A419" s="347" t="s">
        <v>951</v>
      </c>
      <c r="B419" s="339" t="s">
        <v>2983</v>
      </c>
      <c r="C419" s="383">
        <v>405</v>
      </c>
      <c r="D419" s="384">
        <v>45188</v>
      </c>
      <c r="E419" s="347" t="s">
        <v>1307</v>
      </c>
      <c r="F419" s="347" t="s">
        <v>2984</v>
      </c>
      <c r="G419" s="347" t="s">
        <v>2985</v>
      </c>
      <c r="H419" s="347" t="s">
        <v>2986</v>
      </c>
      <c r="I419" s="188" t="s">
        <v>2987</v>
      </c>
      <c r="J419" s="347" t="s">
        <v>2988</v>
      </c>
      <c r="K419" s="347" t="s">
        <v>62</v>
      </c>
      <c r="L419" s="347">
        <v>28600000</v>
      </c>
      <c r="M419" s="347">
        <v>0</v>
      </c>
      <c r="N419" s="347">
        <v>0</v>
      </c>
      <c r="O419" s="347">
        <v>28600000</v>
      </c>
      <c r="P419" s="347">
        <v>2023000864</v>
      </c>
      <c r="Q419" s="339" t="s">
        <v>2989</v>
      </c>
      <c r="R419" s="252">
        <v>45121</v>
      </c>
      <c r="S419" s="347">
        <v>2023001491</v>
      </c>
      <c r="T419" s="252">
        <v>45188</v>
      </c>
      <c r="U419" s="254">
        <v>45188</v>
      </c>
      <c r="V419" s="252">
        <v>45209</v>
      </c>
      <c r="W419" s="347" t="s">
        <v>159</v>
      </c>
      <c r="X419" s="168" t="s">
        <v>197</v>
      </c>
      <c r="Y419" s="254">
        <v>45190</v>
      </c>
      <c r="Z419" s="250">
        <v>45210</v>
      </c>
      <c r="AA419" s="347"/>
      <c r="AB419" s="385">
        <v>45289</v>
      </c>
      <c r="AC419" s="385">
        <v>45334</v>
      </c>
      <c r="AD419" s="347"/>
      <c r="AE419" s="386"/>
      <c r="AF419" s="347"/>
      <c r="AG419" s="167">
        <v>45644</v>
      </c>
      <c r="AH419" s="173">
        <v>45644</v>
      </c>
      <c r="AI419" s="258">
        <v>28600000</v>
      </c>
      <c r="AJ419" s="258">
        <v>0</v>
      </c>
      <c r="AK419" s="209">
        <v>100</v>
      </c>
      <c r="AL419" s="209">
        <v>100</v>
      </c>
      <c r="AM419" s="168"/>
      <c r="AN419" s="410" t="s">
        <v>77</v>
      </c>
      <c r="AO419" s="168" t="s">
        <v>78</v>
      </c>
      <c r="AP419" s="214" t="s">
        <v>2990</v>
      </c>
    </row>
    <row r="420" spans="1:42" s="177" customFormat="1" x14ac:dyDescent="0.25">
      <c r="A420" s="209" t="s">
        <v>1690</v>
      </c>
      <c r="B420" s="301" t="s">
        <v>2991</v>
      </c>
      <c r="C420" s="271">
        <v>115731</v>
      </c>
      <c r="D420" s="268">
        <v>45180</v>
      </c>
      <c r="E420" s="209" t="s">
        <v>1548</v>
      </c>
      <c r="F420" s="347" t="s">
        <v>2992</v>
      </c>
      <c r="G420" s="370" t="s">
        <v>2993</v>
      </c>
      <c r="H420" s="267" t="s">
        <v>2994</v>
      </c>
      <c r="I420" s="171" t="s">
        <v>2995</v>
      </c>
      <c r="J420" s="209" t="s">
        <v>2996</v>
      </c>
      <c r="K420" s="209" t="s">
        <v>62</v>
      </c>
      <c r="L420" s="298">
        <v>783594863.44000006</v>
      </c>
      <c r="M420" s="209">
        <v>0</v>
      </c>
      <c r="N420" s="209">
        <v>0</v>
      </c>
      <c r="O420" s="298">
        <v>783594863.44000006</v>
      </c>
      <c r="P420" s="209" t="s">
        <v>2997</v>
      </c>
      <c r="Q420" s="339" t="s">
        <v>2998</v>
      </c>
      <c r="R420" s="173" t="s">
        <v>2999</v>
      </c>
      <c r="S420" s="209" t="s">
        <v>3000</v>
      </c>
      <c r="T420" s="173">
        <v>45190</v>
      </c>
      <c r="U420" s="174">
        <v>45180</v>
      </c>
      <c r="V420" s="173">
        <v>45187</v>
      </c>
      <c r="W420" s="209" t="s">
        <v>148</v>
      </c>
      <c r="X420" s="168" t="s">
        <v>1081</v>
      </c>
      <c r="Y420" s="174">
        <v>45187</v>
      </c>
      <c r="Z420" s="268">
        <v>45225</v>
      </c>
      <c r="AA420" s="209"/>
      <c r="AB420" s="209"/>
      <c r="AC420" s="209"/>
      <c r="AD420" s="209"/>
      <c r="AE420" s="209"/>
      <c r="AF420" s="210"/>
      <c r="AG420" s="200">
        <v>45351</v>
      </c>
      <c r="AH420" s="201"/>
      <c r="AI420" s="207">
        <f>783594863*0</f>
        <v>0</v>
      </c>
      <c r="AJ420" s="207">
        <f>L420-AI421</f>
        <v>766594863.44000006</v>
      </c>
      <c r="AK420" s="212">
        <v>0</v>
      </c>
      <c r="AL420" s="212">
        <v>0</v>
      </c>
      <c r="AM420" s="387"/>
      <c r="AN420" s="420" t="s">
        <v>67</v>
      </c>
      <c r="AO420" s="213" t="s">
        <v>210</v>
      </c>
      <c r="AP420" s="34" t="s">
        <v>3001</v>
      </c>
    </row>
    <row r="421" spans="1:42" s="177" customFormat="1" x14ac:dyDescent="0.25">
      <c r="A421" s="209" t="s">
        <v>54</v>
      </c>
      <c r="B421" s="301" t="s">
        <v>3002</v>
      </c>
      <c r="C421" s="166" t="s">
        <v>3003</v>
      </c>
      <c r="D421" s="268">
        <v>45182</v>
      </c>
      <c r="E421" s="168" t="s">
        <v>57</v>
      </c>
      <c r="F421" s="347" t="s">
        <v>3004</v>
      </c>
      <c r="G421" s="170" t="s">
        <v>3005</v>
      </c>
      <c r="H421" s="209" t="s">
        <v>3006</v>
      </c>
      <c r="I421" s="171">
        <v>1075286749</v>
      </c>
      <c r="J421" s="209" t="s">
        <v>3007</v>
      </c>
      <c r="K421" s="209" t="s">
        <v>76</v>
      </c>
      <c r="L421" s="209">
        <v>25000000</v>
      </c>
      <c r="M421" s="209">
        <v>0</v>
      </c>
      <c r="N421" s="209">
        <v>0</v>
      </c>
      <c r="O421" s="209">
        <v>25000000</v>
      </c>
      <c r="P421" s="209">
        <v>2023000963</v>
      </c>
      <c r="Q421" s="339" t="s">
        <v>3008</v>
      </c>
      <c r="R421" s="173">
        <v>45163</v>
      </c>
      <c r="S421" s="209">
        <v>2023001488</v>
      </c>
      <c r="T421" s="173">
        <v>45187</v>
      </c>
      <c r="U421" s="174" t="s">
        <v>87</v>
      </c>
      <c r="V421" s="173" t="s">
        <v>87</v>
      </c>
      <c r="W421" s="209" t="s">
        <v>148</v>
      </c>
      <c r="X421" s="168" t="s">
        <v>208</v>
      </c>
      <c r="Y421" s="174">
        <v>45188</v>
      </c>
      <c r="Z421" s="167">
        <v>45188</v>
      </c>
      <c r="AA421" s="209"/>
      <c r="AB421" s="209"/>
      <c r="AC421" s="209"/>
      <c r="AD421" s="209"/>
      <c r="AE421" s="209"/>
      <c r="AF421" s="209"/>
      <c r="AG421" s="167" t="s">
        <v>266</v>
      </c>
      <c r="AH421" s="388">
        <v>45300</v>
      </c>
      <c r="AI421" s="175">
        <v>17000000</v>
      </c>
      <c r="AJ421" s="175">
        <f t="shared" ref="AJ421:AJ428" si="28">O421-AI421</f>
        <v>8000000</v>
      </c>
      <c r="AK421" s="209">
        <v>68</v>
      </c>
      <c r="AL421" s="209">
        <v>68</v>
      </c>
      <c r="AM421" s="168"/>
      <c r="AN421" s="410" t="s">
        <v>77</v>
      </c>
      <c r="AO421" s="168" t="s">
        <v>68</v>
      </c>
      <c r="AP421" s="34" t="s">
        <v>3009</v>
      </c>
    </row>
    <row r="422" spans="1:42" s="177" customFormat="1" x14ac:dyDescent="0.25">
      <c r="A422" s="209" t="s">
        <v>54</v>
      </c>
      <c r="B422" s="301" t="s">
        <v>3010</v>
      </c>
      <c r="C422" s="271">
        <v>407</v>
      </c>
      <c r="D422" s="268">
        <v>45188</v>
      </c>
      <c r="E422" s="209" t="s">
        <v>1516</v>
      </c>
      <c r="F422" s="303" t="s">
        <v>3011</v>
      </c>
      <c r="G422" s="170" t="s">
        <v>3012</v>
      </c>
      <c r="H422" s="209" t="s">
        <v>3013</v>
      </c>
      <c r="I422" s="171" t="s">
        <v>3014</v>
      </c>
      <c r="J422" s="209" t="s">
        <v>3015</v>
      </c>
      <c r="K422" s="209" t="s">
        <v>62</v>
      </c>
      <c r="L422" s="209">
        <v>0</v>
      </c>
      <c r="M422" s="209">
        <v>2025668970</v>
      </c>
      <c r="N422" s="209">
        <v>0</v>
      </c>
      <c r="O422" s="209">
        <f>L422+M422</f>
        <v>2025668970</v>
      </c>
      <c r="P422" s="209" t="s">
        <v>3016</v>
      </c>
      <c r="Q422" s="339" t="s">
        <v>3017</v>
      </c>
      <c r="R422" s="173" t="s">
        <v>3018</v>
      </c>
      <c r="S422" s="209" t="s">
        <v>3019</v>
      </c>
      <c r="T422" s="173" t="s">
        <v>3020</v>
      </c>
      <c r="U422" s="174">
        <v>45189</v>
      </c>
      <c r="V422" s="173">
        <v>45190</v>
      </c>
      <c r="W422" s="209" t="s">
        <v>148</v>
      </c>
      <c r="X422" s="168" t="s">
        <v>572</v>
      </c>
      <c r="Y422" s="174">
        <v>45188</v>
      </c>
      <c r="Z422" s="167">
        <v>45194</v>
      </c>
      <c r="AA422" s="209">
        <v>90</v>
      </c>
      <c r="AB422" s="370">
        <v>45251</v>
      </c>
      <c r="AC422" s="370">
        <v>45289</v>
      </c>
      <c r="AD422" s="209"/>
      <c r="AE422" s="209"/>
      <c r="AF422" s="209"/>
      <c r="AG422" s="167">
        <v>45373</v>
      </c>
      <c r="AH422" s="216">
        <v>45384</v>
      </c>
      <c r="AI422" s="207">
        <v>2025668970</v>
      </c>
      <c r="AJ422" s="240">
        <f t="shared" ref="AJ422" si="29">L422-AI422</f>
        <v>-2025668970</v>
      </c>
      <c r="AK422" s="212">
        <v>100</v>
      </c>
      <c r="AL422" s="212">
        <v>100</v>
      </c>
      <c r="AM422" s="197"/>
      <c r="AN422" s="413" t="s">
        <v>77</v>
      </c>
      <c r="AO422" s="168" t="s">
        <v>78</v>
      </c>
      <c r="AP422" s="34" t="s">
        <v>3021</v>
      </c>
    </row>
    <row r="423" spans="1:42" s="177" customFormat="1" x14ac:dyDescent="0.25">
      <c r="A423" s="209" t="s">
        <v>54</v>
      </c>
      <c r="B423" s="301" t="s">
        <v>3022</v>
      </c>
      <c r="C423" s="271">
        <v>408</v>
      </c>
      <c r="D423" s="268">
        <v>45195</v>
      </c>
      <c r="E423" s="168" t="s">
        <v>57</v>
      </c>
      <c r="F423" s="347" t="s">
        <v>3023</v>
      </c>
      <c r="G423" s="170" t="s">
        <v>3024</v>
      </c>
      <c r="H423" s="209" t="s">
        <v>3025</v>
      </c>
      <c r="I423" s="171">
        <v>1084868808</v>
      </c>
      <c r="J423" s="209" t="s">
        <v>3026</v>
      </c>
      <c r="K423" s="209" t="s">
        <v>76</v>
      </c>
      <c r="L423" s="209">
        <v>13052000</v>
      </c>
      <c r="M423" s="209">
        <v>0</v>
      </c>
      <c r="N423" s="209">
        <v>0</v>
      </c>
      <c r="O423" s="209">
        <v>13052000</v>
      </c>
      <c r="P423" s="209">
        <v>2023001032</v>
      </c>
      <c r="Q423" s="339" t="s">
        <v>3027</v>
      </c>
      <c r="R423" s="173">
        <v>45181</v>
      </c>
      <c r="S423" s="209">
        <v>2023001527</v>
      </c>
      <c r="T423" s="173">
        <v>45195</v>
      </c>
      <c r="U423" s="174" t="s">
        <v>87</v>
      </c>
      <c r="V423" s="173" t="s">
        <v>87</v>
      </c>
      <c r="W423" s="209" t="s">
        <v>148</v>
      </c>
      <c r="X423" s="168" t="s">
        <v>2766</v>
      </c>
      <c r="Y423" s="174">
        <v>45197</v>
      </c>
      <c r="Z423" s="167">
        <v>45197</v>
      </c>
      <c r="AA423" s="209"/>
      <c r="AB423" s="209"/>
      <c r="AC423" s="209"/>
      <c r="AD423" s="209"/>
      <c r="AE423" s="209"/>
      <c r="AF423" s="209"/>
      <c r="AG423" s="352" t="s">
        <v>266</v>
      </c>
      <c r="AH423" s="173">
        <v>45320</v>
      </c>
      <c r="AI423" s="175">
        <v>11560343</v>
      </c>
      <c r="AJ423" s="175">
        <f t="shared" si="28"/>
        <v>1491657</v>
      </c>
      <c r="AK423" s="209">
        <v>89</v>
      </c>
      <c r="AL423" s="209">
        <v>89</v>
      </c>
      <c r="AM423" s="168"/>
      <c r="AN423" s="410" t="s">
        <v>77</v>
      </c>
      <c r="AO423" s="168" t="s">
        <v>68</v>
      </c>
      <c r="AP423" s="34" t="s">
        <v>3028</v>
      </c>
    </row>
    <row r="424" spans="1:42" s="177" customFormat="1" x14ac:dyDescent="0.25">
      <c r="A424" s="267" t="s">
        <v>1627</v>
      </c>
      <c r="B424" s="267" t="s">
        <v>3029</v>
      </c>
      <c r="C424" s="271">
        <v>409</v>
      </c>
      <c r="D424" s="268">
        <v>45190</v>
      </c>
      <c r="E424" s="209" t="s">
        <v>1608</v>
      </c>
      <c r="F424" s="322" t="s">
        <v>3030</v>
      </c>
      <c r="G424" s="170" t="s">
        <v>1319</v>
      </c>
      <c r="H424" s="209" t="s">
        <v>3031</v>
      </c>
      <c r="I424" s="171" t="s">
        <v>3032</v>
      </c>
      <c r="J424" s="209" t="s">
        <v>3033</v>
      </c>
      <c r="K424" s="209" t="s">
        <v>62</v>
      </c>
      <c r="L424" s="209">
        <v>468754200</v>
      </c>
      <c r="M424" s="209">
        <v>0</v>
      </c>
      <c r="N424" s="209">
        <v>0</v>
      </c>
      <c r="O424" s="209">
        <v>468754200</v>
      </c>
      <c r="P424" s="209" t="s">
        <v>3034</v>
      </c>
      <c r="Q424" s="339" t="s">
        <v>3035</v>
      </c>
      <c r="R424" s="173">
        <v>45042</v>
      </c>
      <c r="S424" s="209" t="s">
        <v>3036</v>
      </c>
      <c r="T424" s="173">
        <v>45194</v>
      </c>
      <c r="U424" s="174">
        <v>45195</v>
      </c>
      <c r="V424" s="173">
        <v>45196</v>
      </c>
      <c r="W424" s="209" t="s">
        <v>148</v>
      </c>
      <c r="X424" s="168" t="s">
        <v>208</v>
      </c>
      <c r="Y424" s="174">
        <v>45196</v>
      </c>
      <c r="Z424" s="167">
        <v>45201</v>
      </c>
      <c r="AA424" s="209"/>
      <c r="AB424" s="209"/>
      <c r="AC424" s="209"/>
      <c r="AD424" s="209"/>
      <c r="AE424" s="209"/>
      <c r="AF424" s="209"/>
      <c r="AG424" s="167" t="s">
        <v>3037</v>
      </c>
      <c r="AH424" s="201"/>
      <c r="AI424" s="202">
        <v>288403213</v>
      </c>
      <c r="AJ424" s="202">
        <f t="shared" si="28"/>
        <v>180350987</v>
      </c>
      <c r="AK424" s="210">
        <v>61.53</v>
      </c>
      <c r="AL424" s="210">
        <v>61.53</v>
      </c>
      <c r="AM424" s="199"/>
      <c r="AN424" s="414" t="s">
        <v>67</v>
      </c>
      <c r="AO424" s="168" t="s">
        <v>210</v>
      </c>
      <c r="AP424" s="34" t="s">
        <v>3038</v>
      </c>
    </row>
    <row r="425" spans="1:42" s="177" customFormat="1" x14ac:dyDescent="0.25">
      <c r="A425" s="303" t="s">
        <v>54</v>
      </c>
      <c r="B425" s="301" t="s">
        <v>3039</v>
      </c>
      <c r="C425" s="383">
        <v>410</v>
      </c>
      <c r="D425" s="384" t="s">
        <v>2058</v>
      </c>
      <c r="E425" s="169" t="s">
        <v>57</v>
      </c>
      <c r="F425" s="303" t="s">
        <v>3040</v>
      </c>
      <c r="G425" s="251" t="s">
        <v>3024</v>
      </c>
      <c r="H425" s="303" t="s">
        <v>3041</v>
      </c>
      <c r="I425" s="188">
        <v>7729587</v>
      </c>
      <c r="J425" s="303" t="s">
        <v>3042</v>
      </c>
      <c r="K425" s="303" t="s">
        <v>76</v>
      </c>
      <c r="L425" s="347">
        <v>17500000</v>
      </c>
      <c r="M425" s="347">
        <v>0</v>
      </c>
      <c r="N425" s="347">
        <v>0</v>
      </c>
      <c r="O425" s="347">
        <v>17500000</v>
      </c>
      <c r="P425" s="347">
        <v>2023001031</v>
      </c>
      <c r="Q425" s="301" t="s">
        <v>3043</v>
      </c>
      <c r="R425" s="252">
        <v>45181</v>
      </c>
      <c r="S425" s="347" t="s">
        <v>87</v>
      </c>
      <c r="T425" s="252" t="s">
        <v>87</v>
      </c>
      <c r="U425" s="254" t="s">
        <v>87</v>
      </c>
      <c r="V425" s="252" t="s">
        <v>87</v>
      </c>
      <c r="W425" s="347" t="s">
        <v>148</v>
      </c>
      <c r="X425" s="168" t="s">
        <v>1081</v>
      </c>
      <c r="Y425" s="254" t="s">
        <v>87</v>
      </c>
      <c r="Z425" s="384" t="s">
        <v>87</v>
      </c>
      <c r="AA425" s="347"/>
      <c r="AB425" s="347"/>
      <c r="AC425" s="347"/>
      <c r="AD425" s="347"/>
      <c r="AE425" s="347"/>
      <c r="AF425" s="389"/>
      <c r="AG425" s="226" t="s">
        <v>87</v>
      </c>
      <c r="AH425" s="216"/>
      <c r="AI425" s="390">
        <f>5000000*0</f>
        <v>0</v>
      </c>
      <c r="AJ425" s="390">
        <f>L425-AI465</f>
        <v>17500000</v>
      </c>
      <c r="AK425" s="218">
        <v>0</v>
      </c>
      <c r="AL425" s="218">
        <f>AK425</f>
        <v>0</v>
      </c>
      <c r="AM425" s="184"/>
      <c r="AN425" s="411"/>
      <c r="AO425" s="168"/>
      <c r="AP425" s="34"/>
    </row>
    <row r="426" spans="1:42" s="177" customFormat="1" x14ac:dyDescent="0.25">
      <c r="A426" s="209" t="s">
        <v>54</v>
      </c>
      <c r="B426" s="301" t="s">
        <v>3044</v>
      </c>
      <c r="C426" s="271">
        <v>411</v>
      </c>
      <c r="D426" s="268">
        <v>45195</v>
      </c>
      <c r="E426" s="209" t="s">
        <v>3045</v>
      </c>
      <c r="F426" s="347" t="s">
        <v>3046</v>
      </c>
      <c r="G426" s="170" t="s">
        <v>3047</v>
      </c>
      <c r="H426" s="209" t="s">
        <v>3048</v>
      </c>
      <c r="I426" s="171" t="s">
        <v>3049</v>
      </c>
      <c r="J426" s="209" t="s">
        <v>3050</v>
      </c>
      <c r="K426" s="209" t="s">
        <v>62</v>
      </c>
      <c r="L426" s="209">
        <v>16785000</v>
      </c>
      <c r="M426" s="209">
        <v>0</v>
      </c>
      <c r="N426" s="209">
        <v>0</v>
      </c>
      <c r="O426" s="209">
        <v>16785000</v>
      </c>
      <c r="P426" s="209">
        <v>2023001014</v>
      </c>
      <c r="Q426" s="339" t="s">
        <v>3051</v>
      </c>
      <c r="R426" s="173">
        <v>45175</v>
      </c>
      <c r="S426" s="209">
        <v>2023001537</v>
      </c>
      <c r="T426" s="173">
        <v>45195</v>
      </c>
      <c r="U426" s="174" t="s">
        <v>87</v>
      </c>
      <c r="V426" s="173" t="s">
        <v>87</v>
      </c>
      <c r="W426" s="209" t="s">
        <v>148</v>
      </c>
      <c r="X426" s="168" t="s">
        <v>439</v>
      </c>
      <c r="Y426" s="174">
        <v>45197</v>
      </c>
      <c r="Z426" s="167">
        <v>45197</v>
      </c>
      <c r="AA426" s="209"/>
      <c r="AB426" s="209"/>
      <c r="AC426" s="209"/>
      <c r="AD426" s="209"/>
      <c r="AE426" s="342"/>
      <c r="AF426" s="209"/>
      <c r="AG426" s="167">
        <v>45200</v>
      </c>
      <c r="AH426" s="174">
        <v>45273</v>
      </c>
      <c r="AI426" s="175">
        <v>16785000</v>
      </c>
      <c r="AJ426" s="175">
        <f t="shared" si="28"/>
        <v>0</v>
      </c>
      <c r="AK426" s="209">
        <v>100</v>
      </c>
      <c r="AL426" s="209">
        <v>100</v>
      </c>
      <c r="AM426" s="168"/>
      <c r="AN426" s="410" t="s">
        <v>77</v>
      </c>
      <c r="AO426" s="168" t="s">
        <v>68</v>
      </c>
      <c r="AP426" s="34" t="s">
        <v>3052</v>
      </c>
    </row>
    <row r="427" spans="1:42" s="177" customFormat="1" x14ac:dyDescent="0.25">
      <c r="A427" s="209" t="s">
        <v>54</v>
      </c>
      <c r="B427" s="301" t="s">
        <v>3053</v>
      </c>
      <c r="C427" s="271">
        <v>412</v>
      </c>
      <c r="D427" s="268">
        <v>45196</v>
      </c>
      <c r="E427" s="168" t="s">
        <v>57</v>
      </c>
      <c r="F427" s="347" t="s">
        <v>3054</v>
      </c>
      <c r="G427" s="170" t="s">
        <v>3024</v>
      </c>
      <c r="H427" s="267" t="s">
        <v>3055</v>
      </c>
      <c r="I427" s="171">
        <v>1083904189</v>
      </c>
      <c r="J427" s="209" t="s">
        <v>3056</v>
      </c>
      <c r="K427" s="209" t="s">
        <v>76</v>
      </c>
      <c r="L427" s="209">
        <v>13052000</v>
      </c>
      <c r="M427" s="209">
        <v>0</v>
      </c>
      <c r="N427" s="209">
        <v>0</v>
      </c>
      <c r="O427" s="209">
        <v>13052000</v>
      </c>
      <c r="P427" s="209">
        <v>2023001043</v>
      </c>
      <c r="Q427" s="339" t="s">
        <v>3057</v>
      </c>
      <c r="R427" s="173">
        <v>45187</v>
      </c>
      <c r="S427" s="209">
        <v>2023001547</v>
      </c>
      <c r="T427" s="173">
        <v>45196</v>
      </c>
      <c r="U427" s="174" t="s">
        <v>87</v>
      </c>
      <c r="V427" s="173" t="s">
        <v>87</v>
      </c>
      <c r="W427" s="209" t="s">
        <v>148</v>
      </c>
      <c r="X427" s="168" t="s">
        <v>2766</v>
      </c>
      <c r="Y427" s="174">
        <v>45201</v>
      </c>
      <c r="Z427" s="167">
        <v>45197</v>
      </c>
      <c r="AA427" s="209"/>
      <c r="AB427" s="209"/>
      <c r="AC427" s="209"/>
      <c r="AD427" s="209"/>
      <c r="AE427" s="209"/>
      <c r="AF427" s="210"/>
      <c r="AG427" s="335" t="s">
        <v>266</v>
      </c>
      <c r="AH427" s="201">
        <v>45320</v>
      </c>
      <c r="AI427" s="202">
        <v>11560343</v>
      </c>
      <c r="AJ427" s="202">
        <f t="shared" si="28"/>
        <v>1491657</v>
      </c>
      <c r="AK427" s="210">
        <v>89</v>
      </c>
      <c r="AL427" s="210">
        <v>89</v>
      </c>
      <c r="AM427" s="199"/>
      <c r="AN427" s="410" t="s">
        <v>77</v>
      </c>
      <c r="AO427" s="168" t="s">
        <v>68</v>
      </c>
      <c r="AP427" s="34" t="s">
        <v>3058</v>
      </c>
    </row>
    <row r="428" spans="1:42" s="177" customFormat="1" x14ac:dyDescent="0.25">
      <c r="A428" s="209" t="s">
        <v>951</v>
      </c>
      <c r="B428" s="339" t="s">
        <v>3059</v>
      </c>
      <c r="C428" s="271">
        <v>413</v>
      </c>
      <c r="D428" s="268">
        <v>45203</v>
      </c>
      <c r="E428" s="267" t="s">
        <v>82</v>
      </c>
      <c r="F428" s="347" t="s">
        <v>3060</v>
      </c>
      <c r="G428" s="170" t="s">
        <v>1156</v>
      </c>
      <c r="H428" s="209" t="s">
        <v>3061</v>
      </c>
      <c r="I428" s="171">
        <v>1081183926</v>
      </c>
      <c r="J428" s="209" t="s">
        <v>3062</v>
      </c>
      <c r="K428" s="209" t="s">
        <v>76</v>
      </c>
      <c r="L428" s="209">
        <v>13183065</v>
      </c>
      <c r="M428" s="209">
        <v>0</v>
      </c>
      <c r="N428" s="209">
        <v>0</v>
      </c>
      <c r="O428" s="209">
        <v>13183065</v>
      </c>
      <c r="P428" s="209">
        <v>2023000922</v>
      </c>
      <c r="Q428" s="339" t="s">
        <v>3063</v>
      </c>
      <c r="R428" s="173">
        <v>45147</v>
      </c>
      <c r="S428" s="209">
        <v>2023001576</v>
      </c>
      <c r="T428" s="173">
        <v>45203</v>
      </c>
      <c r="U428" s="174" t="s">
        <v>87</v>
      </c>
      <c r="V428" s="173" t="s">
        <v>87</v>
      </c>
      <c r="W428" s="209" t="s">
        <v>148</v>
      </c>
      <c r="X428" s="168" t="s">
        <v>1081</v>
      </c>
      <c r="Y428" s="174">
        <v>45208</v>
      </c>
      <c r="Z428" s="167">
        <v>45208</v>
      </c>
      <c r="AA428" s="209"/>
      <c r="AB428" s="209"/>
      <c r="AC428" s="209"/>
      <c r="AD428" s="209"/>
      <c r="AE428" s="209"/>
      <c r="AF428" s="209"/>
      <c r="AG428" s="226">
        <v>45420</v>
      </c>
      <c r="AH428" s="206"/>
      <c r="AI428" s="207">
        <v>9416475</v>
      </c>
      <c r="AJ428" s="207">
        <f t="shared" si="28"/>
        <v>3766590</v>
      </c>
      <c r="AK428" s="212">
        <v>71.430000000000007</v>
      </c>
      <c r="AL428" s="212">
        <v>71.430000000000007</v>
      </c>
      <c r="AM428" s="208"/>
      <c r="AN428" s="413" t="s">
        <v>67</v>
      </c>
      <c r="AO428" s="168" t="s">
        <v>210</v>
      </c>
      <c r="AP428" s="34" t="s">
        <v>3064</v>
      </c>
    </row>
    <row r="429" spans="1:42" s="177" customFormat="1" x14ac:dyDescent="0.25">
      <c r="A429" s="209" t="s">
        <v>1627</v>
      </c>
      <c r="B429" s="339" t="s">
        <v>3065</v>
      </c>
      <c r="C429" s="271">
        <v>414</v>
      </c>
      <c r="D429" s="268">
        <v>45208</v>
      </c>
      <c r="E429" s="209" t="s">
        <v>2159</v>
      </c>
      <c r="F429" s="347" t="s">
        <v>3066</v>
      </c>
      <c r="G429" s="170" t="s">
        <v>973</v>
      </c>
      <c r="H429" s="209" t="s">
        <v>3067</v>
      </c>
      <c r="I429" s="171" t="s">
        <v>3068</v>
      </c>
      <c r="J429" s="209" t="s">
        <v>2163</v>
      </c>
      <c r="K429" s="209" t="s">
        <v>62</v>
      </c>
      <c r="L429" s="298">
        <v>449985033.95999998</v>
      </c>
      <c r="M429" s="209">
        <v>0</v>
      </c>
      <c r="N429" s="209">
        <v>0</v>
      </c>
      <c r="O429" s="298">
        <v>449985033.95999998</v>
      </c>
      <c r="P429" s="209" t="s">
        <v>3069</v>
      </c>
      <c r="Q429" s="339" t="s">
        <v>3070</v>
      </c>
      <c r="R429" s="173" t="s">
        <v>3071</v>
      </c>
      <c r="S429" s="209" t="s">
        <v>3072</v>
      </c>
      <c r="T429" s="173">
        <v>45212</v>
      </c>
      <c r="U429" s="174">
        <v>45204</v>
      </c>
      <c r="V429" s="173">
        <v>45211</v>
      </c>
      <c r="W429" s="209" t="s">
        <v>148</v>
      </c>
      <c r="X429" s="168" t="s">
        <v>896</v>
      </c>
      <c r="Y429" s="174">
        <v>45208</v>
      </c>
      <c r="Z429" s="167">
        <v>45264</v>
      </c>
      <c r="AA429" s="209"/>
      <c r="AB429" s="209"/>
      <c r="AC429" s="209"/>
      <c r="AD429" s="209"/>
      <c r="AE429" s="218"/>
      <c r="AF429" s="345"/>
      <c r="AG429" s="226">
        <v>45590</v>
      </c>
      <c r="AH429" s="216">
        <v>45640</v>
      </c>
      <c r="AI429" s="217">
        <v>449985034</v>
      </c>
      <c r="AJ429" s="217">
        <f>L429-AI429</f>
        <v>-4.0000021457672119E-2</v>
      </c>
      <c r="AK429" s="218">
        <v>100</v>
      </c>
      <c r="AL429" s="218">
        <v>100</v>
      </c>
      <c r="AM429" s="184"/>
      <c r="AN429" s="411" t="s">
        <v>77</v>
      </c>
      <c r="AO429" s="168" t="s">
        <v>78</v>
      </c>
      <c r="AP429" s="34" t="s">
        <v>3073</v>
      </c>
    </row>
    <row r="430" spans="1:42" s="177" customFormat="1" x14ac:dyDescent="0.25">
      <c r="A430" s="209" t="s">
        <v>951</v>
      </c>
      <c r="B430" s="339" t="s">
        <v>3074</v>
      </c>
      <c r="C430" s="271">
        <v>415</v>
      </c>
      <c r="D430" s="268">
        <v>45204</v>
      </c>
      <c r="E430" s="209" t="s">
        <v>1548</v>
      </c>
      <c r="F430" s="347" t="s">
        <v>3075</v>
      </c>
      <c r="G430" s="170" t="s">
        <v>3076</v>
      </c>
      <c r="H430" s="209" t="s">
        <v>3077</v>
      </c>
      <c r="I430" s="171" t="s">
        <v>3078</v>
      </c>
      <c r="J430" s="209" t="s">
        <v>3079</v>
      </c>
      <c r="K430" s="209" t="s">
        <v>62</v>
      </c>
      <c r="L430" s="209">
        <v>30000000</v>
      </c>
      <c r="M430" s="209">
        <v>0</v>
      </c>
      <c r="N430" s="209">
        <v>0</v>
      </c>
      <c r="O430" s="209">
        <v>30000000</v>
      </c>
      <c r="P430" s="209">
        <v>2023000995</v>
      </c>
      <c r="Q430" s="339" t="s">
        <v>3080</v>
      </c>
      <c r="R430" s="173">
        <v>45169</v>
      </c>
      <c r="S430" s="209">
        <v>2023001572</v>
      </c>
      <c r="T430" s="173">
        <v>45203</v>
      </c>
      <c r="U430" s="174">
        <v>45209</v>
      </c>
      <c r="V430" s="173">
        <v>45212</v>
      </c>
      <c r="W430" s="209" t="s">
        <v>137</v>
      </c>
      <c r="X430" s="168" t="s">
        <v>1713</v>
      </c>
      <c r="Y430" s="174">
        <v>45216</v>
      </c>
      <c r="Z430" s="167">
        <v>45216</v>
      </c>
      <c r="AA430" s="209"/>
      <c r="AB430" s="209"/>
      <c r="AC430" s="209"/>
      <c r="AD430" s="209"/>
      <c r="AE430" s="209"/>
      <c r="AF430" s="209"/>
      <c r="AG430" s="167">
        <v>45222</v>
      </c>
      <c r="AH430" s="173">
        <v>45233</v>
      </c>
      <c r="AI430" s="175">
        <v>29810690</v>
      </c>
      <c r="AJ430" s="175">
        <f>O430-AI430</f>
        <v>189310</v>
      </c>
      <c r="AK430" s="209">
        <v>100</v>
      </c>
      <c r="AL430" s="209">
        <v>99.37</v>
      </c>
      <c r="AM430" s="168"/>
      <c r="AN430" s="410" t="s">
        <v>77</v>
      </c>
      <c r="AO430" s="168" t="s">
        <v>78</v>
      </c>
      <c r="AP430" s="34" t="s">
        <v>3081</v>
      </c>
    </row>
    <row r="431" spans="1:42" s="177" customFormat="1" x14ac:dyDescent="0.25">
      <c r="A431" s="209" t="s">
        <v>1731</v>
      </c>
      <c r="B431" s="339" t="s">
        <v>3082</v>
      </c>
      <c r="C431" s="166" t="s">
        <v>3083</v>
      </c>
      <c r="D431" s="268">
        <v>45209</v>
      </c>
      <c r="E431" s="209" t="s">
        <v>1733</v>
      </c>
      <c r="F431" s="347" t="s">
        <v>3084</v>
      </c>
      <c r="G431" s="170" t="s">
        <v>973</v>
      </c>
      <c r="H431" s="209" t="s">
        <v>3085</v>
      </c>
      <c r="I431" s="171" t="s">
        <v>3086</v>
      </c>
      <c r="J431" s="209" t="s">
        <v>3087</v>
      </c>
      <c r="K431" s="209" t="s">
        <v>62</v>
      </c>
      <c r="L431" s="209">
        <v>842938161</v>
      </c>
      <c r="M431" s="209">
        <v>0</v>
      </c>
      <c r="N431" s="209">
        <v>0</v>
      </c>
      <c r="O431" s="209">
        <v>842938161</v>
      </c>
      <c r="P431" s="209" t="s">
        <v>3088</v>
      </c>
      <c r="Q431" s="339" t="s">
        <v>3089</v>
      </c>
      <c r="R431" s="173" t="s">
        <v>3090</v>
      </c>
      <c r="S431" s="209" t="s">
        <v>3091</v>
      </c>
      <c r="T431" s="173">
        <v>45208</v>
      </c>
      <c r="U431" s="174">
        <v>45251</v>
      </c>
      <c r="V431" s="173">
        <v>45280</v>
      </c>
      <c r="W431" s="209" t="s">
        <v>581</v>
      </c>
      <c r="X431" s="168" t="s">
        <v>582</v>
      </c>
      <c r="Y431" s="174">
        <v>45238</v>
      </c>
      <c r="Z431" s="167">
        <v>45238</v>
      </c>
      <c r="AA431" s="209"/>
      <c r="AB431" s="209"/>
      <c r="AC431" s="209"/>
      <c r="AD431" s="209"/>
      <c r="AE431" s="210"/>
      <c r="AF431" s="343"/>
      <c r="AG431" s="200">
        <v>45542</v>
      </c>
      <c r="AH431" s="201">
        <v>45635</v>
      </c>
      <c r="AI431" s="202">
        <v>839121913</v>
      </c>
      <c r="AJ431" s="202">
        <f>O431-AI431</f>
        <v>3816248</v>
      </c>
      <c r="AK431" s="210">
        <v>100</v>
      </c>
      <c r="AL431" s="210">
        <v>99.55</v>
      </c>
      <c r="AM431" s="296"/>
      <c r="AN431" s="415" t="s">
        <v>77</v>
      </c>
      <c r="AO431" s="168" t="s">
        <v>78</v>
      </c>
      <c r="AP431" s="34" t="s">
        <v>3092</v>
      </c>
    </row>
    <row r="432" spans="1:42" s="177" customFormat="1" x14ac:dyDescent="0.25">
      <c r="A432" s="209" t="s">
        <v>1615</v>
      </c>
      <c r="B432" s="339" t="s">
        <v>3093</v>
      </c>
      <c r="C432" s="271">
        <v>417</v>
      </c>
      <c r="D432" s="268">
        <v>45204</v>
      </c>
      <c r="E432" s="209" t="s">
        <v>1733</v>
      </c>
      <c r="F432" s="347" t="s">
        <v>3094</v>
      </c>
      <c r="G432" s="170" t="s">
        <v>203</v>
      </c>
      <c r="H432" s="209" t="s">
        <v>3095</v>
      </c>
      <c r="I432" s="171" t="s">
        <v>3096</v>
      </c>
      <c r="J432" s="209" t="s">
        <v>3097</v>
      </c>
      <c r="K432" s="209" t="s">
        <v>62</v>
      </c>
      <c r="L432" s="209">
        <v>1406632802</v>
      </c>
      <c r="M432" s="209">
        <v>0</v>
      </c>
      <c r="N432" s="209">
        <v>0</v>
      </c>
      <c r="O432" s="209">
        <v>1406632802</v>
      </c>
      <c r="P432" s="209" t="s">
        <v>3098</v>
      </c>
      <c r="Q432" s="339" t="s">
        <v>3099</v>
      </c>
      <c r="R432" s="173">
        <v>45091</v>
      </c>
      <c r="S432" s="209" t="s">
        <v>3100</v>
      </c>
      <c r="T432" s="173">
        <v>45208</v>
      </c>
      <c r="U432" s="174">
        <v>45204</v>
      </c>
      <c r="V432" s="173">
        <v>45223</v>
      </c>
      <c r="W432" s="209" t="s">
        <v>180</v>
      </c>
      <c r="X432" s="168" t="s">
        <v>557</v>
      </c>
      <c r="Y432" s="174">
        <v>45224</v>
      </c>
      <c r="Z432" s="167">
        <v>45233</v>
      </c>
      <c r="AA432" s="209">
        <v>30</v>
      </c>
      <c r="AB432" s="209"/>
      <c r="AC432" s="209"/>
      <c r="AD432" s="209"/>
      <c r="AE432" s="209"/>
      <c r="AF432" s="209"/>
      <c r="AG432" s="200">
        <v>45414</v>
      </c>
      <c r="AH432" s="201"/>
      <c r="AI432" s="269">
        <v>396639874.57999998</v>
      </c>
      <c r="AJ432" s="202">
        <f>L432-AI432</f>
        <v>1009992927.4200001</v>
      </c>
      <c r="AK432" s="210">
        <v>28.63</v>
      </c>
      <c r="AL432" s="210">
        <v>28.63</v>
      </c>
      <c r="AM432" s="199"/>
      <c r="AN432" s="414" t="s">
        <v>210</v>
      </c>
      <c r="AO432" s="168" t="s">
        <v>210</v>
      </c>
      <c r="AP432" s="34" t="s">
        <v>3101</v>
      </c>
    </row>
    <row r="433" spans="1:42" s="177" customFormat="1" x14ac:dyDescent="0.25">
      <c r="A433" s="209" t="s">
        <v>1731</v>
      </c>
      <c r="B433" s="339" t="s">
        <v>3102</v>
      </c>
      <c r="C433" s="271">
        <v>418</v>
      </c>
      <c r="D433" s="268">
        <v>45211</v>
      </c>
      <c r="E433" s="209" t="s">
        <v>1733</v>
      </c>
      <c r="F433" s="347" t="s">
        <v>3103</v>
      </c>
      <c r="G433" s="170" t="s">
        <v>973</v>
      </c>
      <c r="H433" s="209" t="s">
        <v>3104</v>
      </c>
      <c r="I433" s="171" t="s">
        <v>3105</v>
      </c>
      <c r="J433" s="209" t="s">
        <v>3106</v>
      </c>
      <c r="K433" s="209" t="s">
        <v>62</v>
      </c>
      <c r="L433" s="209">
        <v>3877061293</v>
      </c>
      <c r="M433" s="209">
        <v>0</v>
      </c>
      <c r="N433" s="209">
        <v>0</v>
      </c>
      <c r="O433" s="209">
        <v>3877061293</v>
      </c>
      <c r="P433" s="209" t="s">
        <v>3107</v>
      </c>
      <c r="Q433" s="339" t="s">
        <v>3108</v>
      </c>
      <c r="R433" s="173" t="s">
        <v>3109</v>
      </c>
      <c r="S433" s="209" t="s">
        <v>3110</v>
      </c>
      <c r="T433" s="173">
        <v>45216</v>
      </c>
      <c r="U433" s="174">
        <v>45217</v>
      </c>
      <c r="V433" s="173">
        <v>45250</v>
      </c>
      <c r="W433" s="209" t="s">
        <v>148</v>
      </c>
      <c r="X433" s="168" t="s">
        <v>896</v>
      </c>
      <c r="Y433" s="174">
        <v>45270</v>
      </c>
      <c r="Z433" s="167">
        <v>45264</v>
      </c>
      <c r="AA433" s="209">
        <v>22</v>
      </c>
      <c r="AB433" s="209"/>
      <c r="AC433" s="209"/>
      <c r="AD433" s="218"/>
      <c r="AE433" s="218"/>
      <c r="AF433" s="218"/>
      <c r="AG433" s="226">
        <v>45590</v>
      </c>
      <c r="AH433" s="216">
        <v>45632</v>
      </c>
      <c r="AI433" s="217">
        <v>3877061293</v>
      </c>
      <c r="AJ433" s="207">
        <f>L433-AI433</f>
        <v>0</v>
      </c>
      <c r="AK433" s="212">
        <v>100</v>
      </c>
      <c r="AL433" s="212">
        <v>100</v>
      </c>
      <c r="AM433" s="184"/>
      <c r="AN433" s="411" t="s">
        <v>77</v>
      </c>
      <c r="AO433" s="168" t="s">
        <v>78</v>
      </c>
      <c r="AP433" s="34" t="s">
        <v>3111</v>
      </c>
    </row>
    <row r="434" spans="1:42" s="177" customFormat="1" x14ac:dyDescent="0.25">
      <c r="A434" s="324" t="s">
        <v>1690</v>
      </c>
      <c r="B434" s="391" t="s">
        <v>2479</v>
      </c>
      <c r="C434" s="392">
        <v>117310</v>
      </c>
      <c r="D434" s="375">
        <v>45208</v>
      </c>
      <c r="E434" s="324" t="s">
        <v>1307</v>
      </c>
      <c r="F434" s="351" t="s">
        <v>3112</v>
      </c>
      <c r="G434" s="325" t="s">
        <v>3113</v>
      </c>
      <c r="H434" s="324" t="s">
        <v>3114</v>
      </c>
      <c r="I434" s="287" t="s">
        <v>3115</v>
      </c>
      <c r="J434" s="324" t="s">
        <v>3116</v>
      </c>
      <c r="K434" s="324" t="s">
        <v>62</v>
      </c>
      <c r="L434" s="324">
        <v>16250000</v>
      </c>
      <c r="M434" s="324">
        <v>0</v>
      </c>
      <c r="N434" s="324">
        <v>0</v>
      </c>
      <c r="O434" s="324">
        <v>16250000</v>
      </c>
      <c r="P434" s="324">
        <v>2023000799</v>
      </c>
      <c r="Q434" s="350" t="s">
        <v>3117</v>
      </c>
      <c r="R434" s="288">
        <v>45097</v>
      </c>
      <c r="S434" s="324">
        <v>2023001590</v>
      </c>
      <c r="T434" s="288">
        <v>45208</v>
      </c>
      <c r="U434" s="289">
        <v>45211</v>
      </c>
      <c r="V434" s="288">
        <v>45222</v>
      </c>
      <c r="W434" s="324" t="s">
        <v>180</v>
      </c>
      <c r="X434" s="168" t="s">
        <v>171</v>
      </c>
      <c r="Y434" s="289">
        <v>45222</v>
      </c>
      <c r="Z434" s="167">
        <v>45208</v>
      </c>
      <c r="AA434" s="324"/>
      <c r="AB434" s="324"/>
      <c r="AC434" s="380"/>
      <c r="AD434" s="324"/>
      <c r="AE434" s="393"/>
      <c r="AF434" s="393"/>
      <c r="AG434" s="226">
        <v>45573</v>
      </c>
      <c r="AH434" s="216"/>
      <c r="AI434" s="217">
        <v>16250000</v>
      </c>
      <c r="AJ434" s="217">
        <f>L434-AI434</f>
        <v>0</v>
      </c>
      <c r="AK434" s="218">
        <v>48</v>
      </c>
      <c r="AL434" s="218">
        <v>100</v>
      </c>
      <c r="AM434" s="184"/>
      <c r="AN434" s="411" t="s">
        <v>67</v>
      </c>
      <c r="AO434" s="168" t="s">
        <v>210</v>
      </c>
      <c r="AP434" s="34" t="s">
        <v>3118</v>
      </c>
    </row>
    <row r="435" spans="1:42" s="177" customFormat="1" x14ac:dyDescent="0.25">
      <c r="A435" s="324" t="s">
        <v>1690</v>
      </c>
      <c r="B435" s="391" t="s">
        <v>2479</v>
      </c>
      <c r="C435" s="392">
        <v>117396</v>
      </c>
      <c r="D435" s="375">
        <v>45209</v>
      </c>
      <c r="E435" s="324" t="s">
        <v>1307</v>
      </c>
      <c r="F435" s="351" t="s">
        <v>3119</v>
      </c>
      <c r="G435" s="325" t="s">
        <v>3120</v>
      </c>
      <c r="H435" s="324" t="s">
        <v>3121</v>
      </c>
      <c r="I435" s="287" t="s">
        <v>3122</v>
      </c>
      <c r="J435" s="324" t="s">
        <v>3123</v>
      </c>
      <c r="K435" s="324" t="s">
        <v>62</v>
      </c>
      <c r="L435" s="324">
        <v>63520395</v>
      </c>
      <c r="M435" s="324">
        <v>0</v>
      </c>
      <c r="N435" s="324">
        <v>0</v>
      </c>
      <c r="O435" s="324">
        <v>63520395</v>
      </c>
      <c r="P435" s="324">
        <v>2023001075</v>
      </c>
      <c r="Q435" s="350" t="s">
        <v>3124</v>
      </c>
      <c r="R435" s="288">
        <v>45196</v>
      </c>
      <c r="S435" s="324">
        <v>2023001594</v>
      </c>
      <c r="T435" s="288">
        <v>45209</v>
      </c>
      <c r="U435" s="289">
        <v>45210</v>
      </c>
      <c r="V435" s="288">
        <v>45217</v>
      </c>
      <c r="W435" s="324" t="s">
        <v>180</v>
      </c>
      <c r="X435" s="168" t="s">
        <v>188</v>
      </c>
      <c r="Y435" s="289">
        <v>45585</v>
      </c>
      <c r="Z435" s="167">
        <v>45219</v>
      </c>
      <c r="AA435" s="324"/>
      <c r="AB435" s="324"/>
      <c r="AC435" s="324"/>
      <c r="AD435" s="394"/>
      <c r="AE435" s="324"/>
      <c r="AF435" s="324"/>
      <c r="AG435" s="167">
        <v>45456</v>
      </c>
      <c r="AH435" s="173"/>
      <c r="AI435" s="175">
        <v>18791449</v>
      </c>
      <c r="AJ435" s="310">
        <f>L435-AI435</f>
        <v>44728946</v>
      </c>
      <c r="AK435" s="209">
        <v>67</v>
      </c>
      <c r="AL435" s="209">
        <v>50</v>
      </c>
      <c r="AM435" s="168"/>
      <c r="AN435" s="410" t="s">
        <v>67</v>
      </c>
      <c r="AO435" s="168" t="s">
        <v>210</v>
      </c>
      <c r="AP435" s="34" t="s">
        <v>3125</v>
      </c>
    </row>
    <row r="436" spans="1:42" s="177" customFormat="1" x14ac:dyDescent="0.25">
      <c r="A436" s="209" t="s">
        <v>1305</v>
      </c>
      <c r="B436" s="339" t="s">
        <v>3126</v>
      </c>
      <c r="C436" s="271">
        <v>419</v>
      </c>
      <c r="D436" s="268">
        <v>45209</v>
      </c>
      <c r="E436" s="209" t="s">
        <v>1516</v>
      </c>
      <c r="F436" s="347" t="s">
        <v>3127</v>
      </c>
      <c r="G436" s="170" t="s">
        <v>3128</v>
      </c>
      <c r="H436" s="209" t="s">
        <v>3129</v>
      </c>
      <c r="I436" s="171">
        <v>40766576</v>
      </c>
      <c r="J436" s="209" t="s">
        <v>3130</v>
      </c>
      <c r="K436" s="209" t="s">
        <v>76</v>
      </c>
      <c r="L436" s="209">
        <v>412801400</v>
      </c>
      <c r="M436" s="209">
        <v>0</v>
      </c>
      <c r="N436" s="209">
        <v>0</v>
      </c>
      <c r="O436" s="209">
        <v>412801400</v>
      </c>
      <c r="P436" s="209" t="s">
        <v>3131</v>
      </c>
      <c r="Q436" s="339" t="s">
        <v>3132</v>
      </c>
      <c r="R436" s="173" t="s">
        <v>3133</v>
      </c>
      <c r="S436" s="209" t="s">
        <v>3134</v>
      </c>
      <c r="T436" s="173">
        <v>45578</v>
      </c>
      <c r="U436" s="174">
        <v>45209</v>
      </c>
      <c r="V436" s="173">
        <v>45216</v>
      </c>
      <c r="W436" s="209" t="s">
        <v>148</v>
      </c>
      <c r="X436" s="168" t="s">
        <v>572</v>
      </c>
      <c r="Y436" s="174">
        <v>45218</v>
      </c>
      <c r="Z436" s="167">
        <v>45218</v>
      </c>
      <c r="AA436" s="209"/>
      <c r="AB436" s="209"/>
      <c r="AC436" s="209"/>
      <c r="AD436" s="209"/>
      <c r="AE436" s="210"/>
      <c r="AF436" s="210"/>
      <c r="AG436" s="200">
        <v>45278</v>
      </c>
      <c r="AH436" s="201">
        <v>45316</v>
      </c>
      <c r="AI436" s="202">
        <v>405789414</v>
      </c>
      <c r="AJ436" s="269">
        <f t="shared" ref="AJ436" si="30">L436-AI436</f>
        <v>7011986</v>
      </c>
      <c r="AK436" s="395">
        <v>100</v>
      </c>
      <c r="AL436" s="396">
        <v>98.3</v>
      </c>
      <c r="AM436" s="241"/>
      <c r="AN436" s="414" t="s">
        <v>77</v>
      </c>
      <c r="AO436" s="168" t="s">
        <v>78</v>
      </c>
      <c r="AP436" s="34" t="s">
        <v>3135</v>
      </c>
    </row>
    <row r="437" spans="1:42" s="177" customFormat="1" x14ac:dyDescent="0.25">
      <c r="A437" s="209" t="s">
        <v>951</v>
      </c>
      <c r="B437" s="339" t="s">
        <v>3136</v>
      </c>
      <c r="C437" s="166" t="s">
        <v>3137</v>
      </c>
      <c r="D437" s="268">
        <v>45209</v>
      </c>
      <c r="E437" s="267" t="s">
        <v>82</v>
      </c>
      <c r="F437" s="347" t="s">
        <v>3138</v>
      </c>
      <c r="G437" s="170" t="s">
        <v>3139</v>
      </c>
      <c r="H437" s="209" t="s">
        <v>3140</v>
      </c>
      <c r="I437" s="171">
        <v>1007821191</v>
      </c>
      <c r="J437" s="209" t="s">
        <v>3141</v>
      </c>
      <c r="K437" s="209" t="s">
        <v>76</v>
      </c>
      <c r="L437" s="209">
        <v>5649800</v>
      </c>
      <c r="M437" s="209">
        <v>0</v>
      </c>
      <c r="N437" s="209">
        <v>0</v>
      </c>
      <c r="O437" s="209">
        <v>5649800</v>
      </c>
      <c r="P437" s="209">
        <v>2023000704</v>
      </c>
      <c r="Q437" s="339" t="s">
        <v>2617</v>
      </c>
      <c r="R437" s="173">
        <v>45082</v>
      </c>
      <c r="S437" s="209">
        <v>2023001595</v>
      </c>
      <c r="T437" s="173">
        <v>45209</v>
      </c>
      <c r="U437" s="174" t="s">
        <v>87</v>
      </c>
      <c r="V437" s="173" t="s">
        <v>87</v>
      </c>
      <c r="W437" s="209" t="s">
        <v>148</v>
      </c>
      <c r="X437" s="168" t="s">
        <v>1081</v>
      </c>
      <c r="Y437" s="174">
        <v>45211</v>
      </c>
      <c r="Z437" s="167">
        <v>45212</v>
      </c>
      <c r="AA437" s="209"/>
      <c r="AB437" s="209"/>
      <c r="AC437" s="218"/>
      <c r="AD437" s="218"/>
      <c r="AE437" s="218"/>
      <c r="AF437" s="218"/>
      <c r="AG437" s="226">
        <v>45290</v>
      </c>
      <c r="AH437" s="216">
        <v>45338</v>
      </c>
      <c r="AI437" s="217">
        <v>4896493</v>
      </c>
      <c r="AJ437" s="217">
        <f>L437-AI437</f>
        <v>753307</v>
      </c>
      <c r="AK437" s="183">
        <v>100</v>
      </c>
      <c r="AL437" s="183">
        <v>86.67</v>
      </c>
      <c r="AM437" s="208"/>
      <c r="AN437" s="413" t="s">
        <v>77</v>
      </c>
      <c r="AO437" s="168" t="s">
        <v>68</v>
      </c>
      <c r="AP437" s="34" t="s">
        <v>3142</v>
      </c>
    </row>
    <row r="438" spans="1:42" s="177" customFormat="1" x14ac:dyDescent="0.25">
      <c r="A438" s="209" t="s">
        <v>54</v>
      </c>
      <c r="B438" s="339" t="s">
        <v>3143</v>
      </c>
      <c r="C438" s="271">
        <v>421</v>
      </c>
      <c r="D438" s="268">
        <v>45209</v>
      </c>
      <c r="E438" s="168" t="s">
        <v>57</v>
      </c>
      <c r="F438" s="347" t="s">
        <v>3144</v>
      </c>
      <c r="G438" s="170" t="s">
        <v>3145</v>
      </c>
      <c r="H438" s="267" t="s">
        <v>3146</v>
      </c>
      <c r="I438" s="171">
        <v>1075286144</v>
      </c>
      <c r="J438" s="209" t="s">
        <v>3147</v>
      </c>
      <c r="K438" s="209" t="s">
        <v>76</v>
      </c>
      <c r="L438" s="209">
        <v>21000000</v>
      </c>
      <c r="M438" s="209">
        <v>0</v>
      </c>
      <c r="N438" s="209">
        <v>0</v>
      </c>
      <c r="O438" s="209">
        <v>21000000</v>
      </c>
      <c r="P438" s="209">
        <v>2023001112</v>
      </c>
      <c r="Q438" s="339" t="s">
        <v>3148</v>
      </c>
      <c r="R438" s="173">
        <v>45208</v>
      </c>
      <c r="S438" s="209">
        <v>2023001592</v>
      </c>
      <c r="T438" s="173">
        <v>45209</v>
      </c>
      <c r="U438" s="174">
        <v>45209</v>
      </c>
      <c r="V438" s="173">
        <v>45209</v>
      </c>
      <c r="W438" s="209" t="s">
        <v>180</v>
      </c>
      <c r="X438" s="168" t="s">
        <v>339</v>
      </c>
      <c r="Y438" s="174">
        <v>45209</v>
      </c>
      <c r="Z438" s="167">
        <v>45209</v>
      </c>
      <c r="AA438" s="209"/>
      <c r="AB438" s="342"/>
      <c r="AC438" s="209"/>
      <c r="AD438" s="209"/>
      <c r="AE438" s="209"/>
      <c r="AF438" s="209"/>
      <c r="AG438" s="167">
        <v>45291</v>
      </c>
      <c r="AH438" s="174">
        <v>45294</v>
      </c>
      <c r="AI438" s="175">
        <v>18900000</v>
      </c>
      <c r="AJ438" s="175">
        <f>L438-AI438</f>
        <v>2100000</v>
      </c>
      <c r="AK438" s="176">
        <v>100</v>
      </c>
      <c r="AL438" s="176">
        <v>90</v>
      </c>
      <c r="AM438" s="168"/>
      <c r="AN438" s="410" t="s">
        <v>77</v>
      </c>
      <c r="AO438" s="168" t="s">
        <v>68</v>
      </c>
      <c r="AP438" s="34" t="s">
        <v>3149</v>
      </c>
    </row>
    <row r="439" spans="1:42" s="177" customFormat="1" x14ac:dyDescent="0.25">
      <c r="A439" s="209" t="s">
        <v>54</v>
      </c>
      <c r="B439" s="339" t="s">
        <v>3150</v>
      </c>
      <c r="C439" s="271">
        <v>422</v>
      </c>
      <c r="D439" s="268">
        <v>45212</v>
      </c>
      <c r="E439" s="168" t="s">
        <v>57</v>
      </c>
      <c r="F439" s="347" t="s">
        <v>3151</v>
      </c>
      <c r="G439" s="170" t="s">
        <v>3152</v>
      </c>
      <c r="H439" s="209" t="s">
        <v>3153</v>
      </c>
      <c r="I439" s="171">
        <v>1075321236</v>
      </c>
      <c r="J439" s="209" t="s">
        <v>3154</v>
      </c>
      <c r="K439" s="209" t="s">
        <v>76</v>
      </c>
      <c r="L439" s="209">
        <v>11900000</v>
      </c>
      <c r="M439" s="209">
        <v>0</v>
      </c>
      <c r="N439" s="209">
        <v>0</v>
      </c>
      <c r="O439" s="209">
        <v>11900000</v>
      </c>
      <c r="P439" s="209">
        <v>2023001060</v>
      </c>
      <c r="Q439" s="339" t="s">
        <v>3155</v>
      </c>
      <c r="R439" s="173">
        <v>45191</v>
      </c>
      <c r="S439" s="209">
        <v>2023001605</v>
      </c>
      <c r="T439" s="173">
        <v>45212</v>
      </c>
      <c r="U439" s="268" t="s">
        <v>87</v>
      </c>
      <c r="V439" s="268" t="s">
        <v>87</v>
      </c>
      <c r="W439" s="209" t="s">
        <v>282</v>
      </c>
      <c r="X439" s="168" t="s">
        <v>283</v>
      </c>
      <c r="Y439" s="174">
        <v>45216</v>
      </c>
      <c r="Z439" s="167">
        <v>45216</v>
      </c>
      <c r="AA439" s="209"/>
      <c r="AB439" s="209"/>
      <c r="AC439" s="210"/>
      <c r="AD439" s="210"/>
      <c r="AE439" s="210"/>
      <c r="AF439" s="210"/>
      <c r="AG439" s="247">
        <v>45290</v>
      </c>
      <c r="AH439" s="353">
        <v>45310</v>
      </c>
      <c r="AI439" s="207">
        <v>8386667</v>
      </c>
      <c r="AJ439" s="207">
        <f>L439-AI439</f>
        <v>3513333</v>
      </c>
      <c r="AK439" s="196">
        <v>100</v>
      </c>
      <c r="AL439" s="196">
        <v>70.48</v>
      </c>
      <c r="AM439" s="208"/>
      <c r="AN439" s="413" t="s">
        <v>77</v>
      </c>
      <c r="AO439" s="168" t="s">
        <v>68</v>
      </c>
      <c r="AP439" s="34" t="s">
        <v>3156</v>
      </c>
    </row>
    <row r="440" spans="1:42" s="177" customFormat="1" x14ac:dyDescent="0.25">
      <c r="A440" s="209" t="s">
        <v>1731</v>
      </c>
      <c r="B440" s="339" t="s">
        <v>3157</v>
      </c>
      <c r="C440" s="166" t="s">
        <v>3158</v>
      </c>
      <c r="D440" s="268">
        <v>45212</v>
      </c>
      <c r="E440" s="168" t="s">
        <v>1733</v>
      </c>
      <c r="F440" s="347" t="s">
        <v>3159</v>
      </c>
      <c r="G440" s="170" t="s">
        <v>973</v>
      </c>
      <c r="H440" s="209" t="s">
        <v>3160</v>
      </c>
      <c r="I440" s="171" t="s">
        <v>3161</v>
      </c>
      <c r="J440" s="209" t="s">
        <v>3162</v>
      </c>
      <c r="K440" s="209" t="s">
        <v>62</v>
      </c>
      <c r="L440" s="209">
        <v>1505964466</v>
      </c>
      <c r="M440" s="209">
        <v>0</v>
      </c>
      <c r="N440" s="209">
        <v>0</v>
      </c>
      <c r="O440" s="209">
        <v>1505964466</v>
      </c>
      <c r="P440" s="209" t="s">
        <v>3163</v>
      </c>
      <c r="Q440" s="339" t="s">
        <v>3164</v>
      </c>
      <c r="R440" s="173">
        <v>45014</v>
      </c>
      <c r="S440" s="209" t="s">
        <v>3165</v>
      </c>
      <c r="T440" s="173">
        <v>45222</v>
      </c>
      <c r="U440" s="268">
        <v>45216</v>
      </c>
      <c r="V440" s="268">
        <v>45223</v>
      </c>
      <c r="W440" s="209" t="s">
        <v>581</v>
      </c>
      <c r="X440" s="168" t="s">
        <v>582</v>
      </c>
      <c r="Y440" s="174">
        <v>45224</v>
      </c>
      <c r="Z440" s="167">
        <v>45238</v>
      </c>
      <c r="AA440" s="209"/>
      <c r="AB440" s="209"/>
      <c r="AC440" s="209"/>
      <c r="AD440" s="209"/>
      <c r="AE440" s="209"/>
      <c r="AF440" s="342"/>
      <c r="AG440" s="167">
        <v>45542</v>
      </c>
      <c r="AH440" s="173"/>
      <c r="AI440" s="175">
        <v>414107623</v>
      </c>
      <c r="AJ440" s="175">
        <f>O440-AI440</f>
        <v>1091856843</v>
      </c>
      <c r="AK440" s="176">
        <v>14</v>
      </c>
      <c r="AL440" s="176">
        <v>14</v>
      </c>
      <c r="AM440" s="168"/>
      <c r="AN440" s="410" t="s">
        <v>210</v>
      </c>
      <c r="AO440" s="168" t="s">
        <v>210</v>
      </c>
      <c r="AP440" s="34" t="s">
        <v>3166</v>
      </c>
    </row>
    <row r="441" spans="1:42" s="177" customFormat="1" x14ac:dyDescent="0.25">
      <c r="A441" s="209" t="s">
        <v>1305</v>
      </c>
      <c r="B441" s="339" t="s">
        <v>3167</v>
      </c>
      <c r="C441" s="271">
        <v>424</v>
      </c>
      <c r="D441" s="268">
        <v>45218</v>
      </c>
      <c r="E441" s="209" t="s">
        <v>1548</v>
      </c>
      <c r="F441" s="347" t="s">
        <v>3168</v>
      </c>
      <c r="G441" s="170" t="s">
        <v>3169</v>
      </c>
      <c r="H441" s="209" t="s">
        <v>3170</v>
      </c>
      <c r="I441" s="171">
        <v>1075249833</v>
      </c>
      <c r="J441" s="209" t="s">
        <v>3171</v>
      </c>
      <c r="K441" s="209" t="s">
        <v>76</v>
      </c>
      <c r="L441" s="209">
        <v>100000000</v>
      </c>
      <c r="M441" s="209">
        <v>393596401</v>
      </c>
      <c r="N441" s="209">
        <v>0</v>
      </c>
      <c r="O441" s="209">
        <f>L441+M441</f>
        <v>493596401</v>
      </c>
      <c r="P441" s="209" t="s">
        <v>3172</v>
      </c>
      <c r="Q441" s="339" t="s">
        <v>3173</v>
      </c>
      <c r="R441" s="173" t="s">
        <v>3174</v>
      </c>
      <c r="S441" s="209" t="s">
        <v>3175</v>
      </c>
      <c r="T441" s="173">
        <v>45219</v>
      </c>
      <c r="U441" s="174">
        <v>45219</v>
      </c>
      <c r="V441" s="173">
        <v>45222</v>
      </c>
      <c r="W441" s="209" t="s">
        <v>148</v>
      </c>
      <c r="X441" s="168" t="s">
        <v>572</v>
      </c>
      <c r="Y441" s="174">
        <v>45589</v>
      </c>
      <c r="Z441" s="167">
        <v>45224</v>
      </c>
      <c r="AA441" s="209">
        <v>90</v>
      </c>
      <c r="AB441" s="370">
        <v>45251</v>
      </c>
      <c r="AC441" s="370">
        <v>45289</v>
      </c>
      <c r="AD441" s="209"/>
      <c r="AE441" s="209"/>
      <c r="AF441" s="209"/>
      <c r="AG441" s="200">
        <v>45378</v>
      </c>
      <c r="AH441" s="201">
        <v>45412</v>
      </c>
      <c r="AI441" s="202">
        <v>455796401</v>
      </c>
      <c r="AJ441" s="269">
        <f t="shared" ref="AJ441" si="31">L441-AI441</f>
        <v>-355796401</v>
      </c>
      <c r="AK441" s="196">
        <v>92.34</v>
      </c>
      <c r="AL441" s="196">
        <v>92.34</v>
      </c>
      <c r="AM441" s="168"/>
      <c r="AN441" s="410" t="s">
        <v>77</v>
      </c>
      <c r="AO441" s="168" t="s">
        <v>210</v>
      </c>
      <c r="AP441" s="34" t="s">
        <v>3176</v>
      </c>
    </row>
    <row r="442" spans="1:42" s="177" customFormat="1" x14ac:dyDescent="0.25">
      <c r="A442" s="209" t="s">
        <v>54</v>
      </c>
      <c r="B442" s="339" t="s">
        <v>3177</v>
      </c>
      <c r="C442" s="271">
        <v>425</v>
      </c>
      <c r="D442" s="268">
        <v>45218</v>
      </c>
      <c r="E442" s="209" t="s">
        <v>57</v>
      </c>
      <c r="F442" s="347" t="s">
        <v>1009</v>
      </c>
      <c r="G442" s="170" t="s">
        <v>2207</v>
      </c>
      <c r="H442" s="209" t="s">
        <v>3178</v>
      </c>
      <c r="I442" s="171">
        <v>1012317914</v>
      </c>
      <c r="J442" s="209" t="s">
        <v>3179</v>
      </c>
      <c r="K442" s="209" t="s">
        <v>76</v>
      </c>
      <c r="L442" s="209">
        <v>11595828</v>
      </c>
      <c r="M442" s="209">
        <v>0</v>
      </c>
      <c r="N442" s="209">
        <v>0</v>
      </c>
      <c r="O442" s="209">
        <v>11595828</v>
      </c>
      <c r="P442" s="209">
        <v>2023001107</v>
      </c>
      <c r="Q442" s="339" t="s">
        <v>3180</v>
      </c>
      <c r="R442" s="173">
        <v>45204</v>
      </c>
      <c r="S442" s="209">
        <v>2023001661</v>
      </c>
      <c r="T442" s="173">
        <v>45218</v>
      </c>
      <c r="U442" s="174" t="s">
        <v>87</v>
      </c>
      <c r="V442" s="173" t="s">
        <v>87</v>
      </c>
      <c r="W442" s="209" t="s">
        <v>910</v>
      </c>
      <c r="X442" s="168" t="s">
        <v>911</v>
      </c>
      <c r="Y442" s="174">
        <v>45589</v>
      </c>
      <c r="Z442" s="167">
        <v>45224</v>
      </c>
      <c r="AA442" s="209"/>
      <c r="AB442" s="209"/>
      <c r="AC442" s="209"/>
      <c r="AD442" s="209"/>
      <c r="AE442" s="209"/>
      <c r="AF442" s="209"/>
      <c r="AG442" s="167">
        <v>45315</v>
      </c>
      <c r="AH442" s="173">
        <v>45387</v>
      </c>
      <c r="AI442" s="217">
        <v>11595828</v>
      </c>
      <c r="AJ442" s="242">
        <f>L442-AI442</f>
        <v>0</v>
      </c>
      <c r="AK442" s="183">
        <v>100</v>
      </c>
      <c r="AL442" s="183">
        <v>100</v>
      </c>
      <c r="AM442" s="168"/>
      <c r="AN442" s="410" t="s">
        <v>77</v>
      </c>
      <c r="AO442" s="168" t="s">
        <v>68</v>
      </c>
      <c r="AP442" s="34" t="s">
        <v>3181</v>
      </c>
    </row>
    <row r="443" spans="1:42" s="177" customFormat="1" x14ac:dyDescent="0.25">
      <c r="A443" s="209" t="s">
        <v>54</v>
      </c>
      <c r="B443" s="339" t="s">
        <v>3182</v>
      </c>
      <c r="C443" s="271">
        <v>426</v>
      </c>
      <c r="D443" s="268">
        <v>45218</v>
      </c>
      <c r="E443" s="209" t="s">
        <v>57</v>
      </c>
      <c r="F443" s="347" t="s">
        <v>3183</v>
      </c>
      <c r="G443" s="170" t="s">
        <v>2279</v>
      </c>
      <c r="H443" s="209" t="s">
        <v>1163</v>
      </c>
      <c r="I443" s="171">
        <v>1007681825</v>
      </c>
      <c r="J443" s="209" t="s">
        <v>3184</v>
      </c>
      <c r="K443" s="209" t="s">
        <v>76</v>
      </c>
      <c r="L443" s="209">
        <v>7500000</v>
      </c>
      <c r="M443" s="209">
        <v>0</v>
      </c>
      <c r="N443" s="209">
        <v>0</v>
      </c>
      <c r="O443" s="209">
        <v>7500000</v>
      </c>
      <c r="P443" s="209">
        <v>2023001096</v>
      </c>
      <c r="Q443" s="339" t="s">
        <v>3185</v>
      </c>
      <c r="R443" s="173">
        <v>45202</v>
      </c>
      <c r="S443" s="209">
        <v>2023001660</v>
      </c>
      <c r="T443" s="173">
        <v>45218</v>
      </c>
      <c r="U443" s="174" t="s">
        <v>87</v>
      </c>
      <c r="V443" s="173" t="s">
        <v>87</v>
      </c>
      <c r="W443" s="209" t="s">
        <v>282</v>
      </c>
      <c r="X443" s="168" t="s">
        <v>309</v>
      </c>
      <c r="Y443" s="174">
        <v>45584</v>
      </c>
      <c r="Z443" s="167">
        <v>45219</v>
      </c>
      <c r="AA443" s="209"/>
      <c r="AB443" s="209"/>
      <c r="AC443" s="209"/>
      <c r="AD443" s="209"/>
      <c r="AE443" s="218"/>
      <c r="AF443" s="218"/>
      <c r="AG443" s="226">
        <v>45290</v>
      </c>
      <c r="AH443" s="337">
        <v>45302</v>
      </c>
      <c r="AI443" s="217">
        <v>5916666</v>
      </c>
      <c r="AJ443" s="217">
        <f>L443-AI443</f>
        <v>1583334</v>
      </c>
      <c r="AK443" s="183">
        <v>78.88</v>
      </c>
      <c r="AL443" s="183">
        <v>78.88</v>
      </c>
      <c r="AM443" s="168"/>
      <c r="AN443" s="410" t="s">
        <v>77</v>
      </c>
      <c r="AO443" s="168" t="s">
        <v>210</v>
      </c>
      <c r="AP443" s="34" t="s">
        <v>3186</v>
      </c>
    </row>
    <row r="444" spans="1:42" s="177" customFormat="1" x14ac:dyDescent="0.25">
      <c r="A444" s="209" t="s">
        <v>1305</v>
      </c>
      <c r="B444" s="339" t="s">
        <v>3187</v>
      </c>
      <c r="C444" s="271">
        <v>427</v>
      </c>
      <c r="D444" s="268">
        <v>45230</v>
      </c>
      <c r="E444" s="209" t="s">
        <v>1548</v>
      </c>
      <c r="F444" s="347" t="s">
        <v>3188</v>
      </c>
      <c r="G444" s="170" t="s">
        <v>203</v>
      </c>
      <c r="H444" s="209" t="s">
        <v>3189</v>
      </c>
      <c r="I444" s="171">
        <v>1082216187</v>
      </c>
      <c r="J444" s="209" t="s">
        <v>3190</v>
      </c>
      <c r="K444" s="209" t="s">
        <v>76</v>
      </c>
      <c r="L444" s="209">
        <v>42445000</v>
      </c>
      <c r="M444" s="209">
        <v>0</v>
      </c>
      <c r="N444" s="209">
        <v>0</v>
      </c>
      <c r="O444" s="209">
        <v>42445000</v>
      </c>
      <c r="P444" s="209">
        <v>2023000879</v>
      </c>
      <c r="Q444" s="339" t="s">
        <v>3191</v>
      </c>
      <c r="R444" s="173">
        <v>45128</v>
      </c>
      <c r="S444" s="209">
        <v>2023001741</v>
      </c>
      <c r="T444" s="173">
        <v>45231</v>
      </c>
      <c r="U444" s="174">
        <v>45219</v>
      </c>
      <c r="V444" s="173">
        <v>45233</v>
      </c>
      <c r="W444" s="209" t="s">
        <v>137</v>
      </c>
      <c r="X444" s="168" t="s">
        <v>1713</v>
      </c>
      <c r="Y444" s="174">
        <v>45233</v>
      </c>
      <c r="Z444" s="167">
        <v>45237</v>
      </c>
      <c r="AA444" s="209"/>
      <c r="AB444" s="209"/>
      <c r="AC444" s="209"/>
      <c r="AD444" s="209"/>
      <c r="AE444" s="209"/>
      <c r="AF444" s="209"/>
      <c r="AG444" s="167">
        <v>45388</v>
      </c>
      <c r="AH444" s="173"/>
      <c r="AI444" s="175">
        <v>42375000</v>
      </c>
      <c r="AJ444" s="175">
        <f>L444-AI444</f>
        <v>70000</v>
      </c>
      <c r="AK444" s="176">
        <v>100</v>
      </c>
      <c r="AL444" s="176">
        <v>99.96</v>
      </c>
      <c r="AM444" s="168"/>
      <c r="AN444" s="410" t="s">
        <v>77</v>
      </c>
      <c r="AO444" s="168" t="s">
        <v>78</v>
      </c>
      <c r="AP444" s="34" t="s">
        <v>3192</v>
      </c>
    </row>
    <row r="445" spans="1:42" s="177" customFormat="1" x14ac:dyDescent="0.25">
      <c r="A445" s="267" t="s">
        <v>54</v>
      </c>
      <c r="B445" s="339" t="s">
        <v>3193</v>
      </c>
      <c r="C445" s="271">
        <v>427</v>
      </c>
      <c r="D445" s="268">
        <v>45223</v>
      </c>
      <c r="E445" s="209" t="s">
        <v>57</v>
      </c>
      <c r="F445" s="303" t="s">
        <v>3194</v>
      </c>
      <c r="G445" s="170" t="s">
        <v>2207</v>
      </c>
      <c r="H445" s="267" t="s">
        <v>3195</v>
      </c>
      <c r="I445" s="171">
        <v>1079184951</v>
      </c>
      <c r="J445" s="267" t="s">
        <v>3196</v>
      </c>
      <c r="K445" s="267" t="s">
        <v>76</v>
      </c>
      <c r="L445" s="209">
        <v>15461104</v>
      </c>
      <c r="M445" s="209">
        <v>0</v>
      </c>
      <c r="N445" s="209">
        <v>0</v>
      </c>
      <c r="O445" s="209">
        <v>15461104</v>
      </c>
      <c r="P445" s="209">
        <v>2023001098</v>
      </c>
      <c r="Q445" s="301" t="s">
        <v>3197</v>
      </c>
      <c r="R445" s="173">
        <v>45202</v>
      </c>
      <c r="S445" s="267">
        <v>2023001697</v>
      </c>
      <c r="T445" s="173">
        <v>45224</v>
      </c>
      <c r="U445" s="174" t="s">
        <v>87</v>
      </c>
      <c r="V445" s="173" t="s">
        <v>87</v>
      </c>
      <c r="W445" s="209" t="s">
        <v>282</v>
      </c>
      <c r="X445" s="168" t="s">
        <v>283</v>
      </c>
      <c r="Y445" s="174">
        <v>45233</v>
      </c>
      <c r="Z445" s="268">
        <v>45237</v>
      </c>
      <c r="AA445" s="209"/>
      <c r="AB445" s="209"/>
      <c r="AC445" s="209"/>
      <c r="AD445" s="209"/>
      <c r="AE445" s="210"/>
      <c r="AF445" s="210"/>
      <c r="AG445" s="247">
        <v>45388</v>
      </c>
      <c r="AH445" s="353">
        <v>45399</v>
      </c>
      <c r="AI445" s="207">
        <v>42375000</v>
      </c>
      <c r="AJ445" s="207">
        <v>70000</v>
      </c>
      <c r="AK445" s="196">
        <v>100</v>
      </c>
      <c r="AL445" s="196">
        <v>100</v>
      </c>
      <c r="AM445" s="168"/>
      <c r="AN445" s="410" t="s">
        <v>77</v>
      </c>
      <c r="AO445" s="176" t="s">
        <v>78</v>
      </c>
      <c r="AP445" s="34" t="s">
        <v>3198</v>
      </c>
    </row>
    <row r="446" spans="1:42" s="177" customFormat="1" x14ac:dyDescent="0.25">
      <c r="A446" s="209" t="s">
        <v>951</v>
      </c>
      <c r="B446" s="397" t="s">
        <v>3199</v>
      </c>
      <c r="C446" s="271">
        <v>429</v>
      </c>
      <c r="D446" s="268">
        <v>45230</v>
      </c>
      <c r="E446" s="267" t="s">
        <v>82</v>
      </c>
      <c r="F446" s="347" t="s">
        <v>3200</v>
      </c>
      <c r="G446" s="170" t="s">
        <v>3201</v>
      </c>
      <c r="H446" s="209" t="s">
        <v>3202</v>
      </c>
      <c r="I446" s="171">
        <v>1081160653</v>
      </c>
      <c r="J446" s="209" t="s">
        <v>3203</v>
      </c>
      <c r="K446" s="209" t="s">
        <v>76</v>
      </c>
      <c r="L446" s="209">
        <v>8775000</v>
      </c>
      <c r="M446" s="209">
        <v>0</v>
      </c>
      <c r="N446" s="209">
        <v>0</v>
      </c>
      <c r="O446" s="209">
        <v>8775000</v>
      </c>
      <c r="P446" s="209" t="s">
        <v>3204</v>
      </c>
      <c r="Q446" s="339" t="s">
        <v>3205</v>
      </c>
      <c r="R446" s="173">
        <v>45135</v>
      </c>
      <c r="S446" s="209">
        <v>2023000037</v>
      </c>
      <c r="T446" s="173">
        <v>45225</v>
      </c>
      <c r="U446" s="174" t="s">
        <v>87</v>
      </c>
      <c r="V446" s="173" t="s">
        <v>87</v>
      </c>
      <c r="W446" s="209" t="s">
        <v>581</v>
      </c>
      <c r="X446" s="168" t="s">
        <v>582</v>
      </c>
      <c r="Y446" s="174">
        <v>45232</v>
      </c>
      <c r="Z446" s="268">
        <v>45232</v>
      </c>
      <c r="AA446" s="209"/>
      <c r="AB446" s="209"/>
      <c r="AC446" s="209"/>
      <c r="AD446" s="209"/>
      <c r="AE446" s="209"/>
      <c r="AF446" s="342"/>
      <c r="AG446" s="167">
        <v>45290</v>
      </c>
      <c r="AH446" s="173">
        <v>45302</v>
      </c>
      <c r="AI446" s="175">
        <v>3835000</v>
      </c>
      <c r="AJ446" s="175">
        <f>O446-AI446</f>
        <v>4940000</v>
      </c>
      <c r="AK446" s="176">
        <v>100</v>
      </c>
      <c r="AL446" s="176">
        <v>68</v>
      </c>
      <c r="AM446" s="168"/>
      <c r="AN446" s="410" t="s">
        <v>77</v>
      </c>
      <c r="AO446" s="176" t="s">
        <v>68</v>
      </c>
      <c r="AP446" s="34" t="s">
        <v>3206</v>
      </c>
    </row>
    <row r="447" spans="1:42" s="177" customFormat="1" x14ac:dyDescent="0.25">
      <c r="A447" s="209" t="s">
        <v>3207</v>
      </c>
      <c r="B447" s="339" t="s">
        <v>3208</v>
      </c>
      <c r="C447" s="271">
        <v>430</v>
      </c>
      <c r="D447" s="268">
        <v>45230</v>
      </c>
      <c r="E447" s="209" t="s">
        <v>201</v>
      </c>
      <c r="F447" s="347" t="s">
        <v>3209</v>
      </c>
      <c r="G447" s="170" t="s">
        <v>2207</v>
      </c>
      <c r="H447" s="209" t="s">
        <v>3210</v>
      </c>
      <c r="I447" s="171" t="s">
        <v>3211</v>
      </c>
      <c r="J447" s="209" t="s">
        <v>3212</v>
      </c>
      <c r="K447" s="209" t="s">
        <v>62</v>
      </c>
      <c r="L447" s="209">
        <v>61285390</v>
      </c>
      <c r="M447" s="209">
        <v>0</v>
      </c>
      <c r="N447" s="209">
        <v>0</v>
      </c>
      <c r="O447" s="209">
        <v>61285390</v>
      </c>
      <c r="P447" s="209">
        <v>2023000988</v>
      </c>
      <c r="Q447" s="339" t="s">
        <v>3213</v>
      </c>
      <c r="R447" s="173">
        <v>45168</v>
      </c>
      <c r="S447" s="209">
        <v>2023001742</v>
      </c>
      <c r="T447" s="173">
        <v>45231</v>
      </c>
      <c r="U447" s="174">
        <v>45230</v>
      </c>
      <c r="V447" s="173">
        <v>45237</v>
      </c>
      <c r="W447" s="209" t="s">
        <v>148</v>
      </c>
      <c r="X447" s="168" t="s">
        <v>1081</v>
      </c>
      <c r="Y447" s="174">
        <v>45237</v>
      </c>
      <c r="Z447" s="268">
        <v>45238</v>
      </c>
      <c r="AA447" s="209">
        <v>60</v>
      </c>
      <c r="AB447" s="370">
        <v>45373</v>
      </c>
      <c r="AC447" s="370">
        <v>45422</v>
      </c>
      <c r="AD447" s="370">
        <v>45435</v>
      </c>
      <c r="AE447" s="370">
        <v>45607</v>
      </c>
      <c r="AF447" s="209"/>
      <c r="AG447" s="247">
        <v>45389</v>
      </c>
      <c r="AH447" s="206">
        <v>45646</v>
      </c>
      <c r="AI447" s="207">
        <v>61285390</v>
      </c>
      <c r="AJ447" s="207">
        <f>L447-AI447</f>
        <v>0</v>
      </c>
      <c r="AK447" s="196">
        <v>100</v>
      </c>
      <c r="AL447" s="196">
        <v>100</v>
      </c>
      <c r="AM447" s="168"/>
      <c r="AN447" s="410" t="s">
        <v>77</v>
      </c>
      <c r="AO447" s="398" t="s">
        <v>78</v>
      </c>
      <c r="AP447" s="34" t="s">
        <v>3214</v>
      </c>
    </row>
    <row r="448" spans="1:42" s="177" customFormat="1" x14ac:dyDescent="0.25">
      <c r="A448" s="209" t="s">
        <v>951</v>
      </c>
      <c r="B448" s="339" t="s">
        <v>3215</v>
      </c>
      <c r="C448" s="271">
        <v>431</v>
      </c>
      <c r="D448" s="268">
        <v>45217</v>
      </c>
      <c r="E448" s="267" t="s">
        <v>82</v>
      </c>
      <c r="F448" s="347" t="s">
        <v>3216</v>
      </c>
      <c r="G448" s="170" t="s">
        <v>3024</v>
      </c>
      <c r="H448" s="209" t="s">
        <v>1333</v>
      </c>
      <c r="I448" s="171">
        <v>1003804798</v>
      </c>
      <c r="J448" s="209" t="s">
        <v>3217</v>
      </c>
      <c r="K448" s="209" t="s">
        <v>76</v>
      </c>
      <c r="L448" s="209">
        <v>10499999</v>
      </c>
      <c r="M448" s="209">
        <v>0</v>
      </c>
      <c r="N448" s="209">
        <v>0</v>
      </c>
      <c r="O448" s="209">
        <v>10499999</v>
      </c>
      <c r="P448" s="209">
        <v>2023001058</v>
      </c>
      <c r="Q448" s="339" t="s">
        <v>3218</v>
      </c>
      <c r="R448" s="173">
        <v>45190</v>
      </c>
      <c r="S448" s="209">
        <v>2023001665</v>
      </c>
      <c r="T448" s="173">
        <v>45218</v>
      </c>
      <c r="U448" s="174" t="s">
        <v>87</v>
      </c>
      <c r="V448" s="173" t="s">
        <v>87</v>
      </c>
      <c r="W448" s="209" t="s">
        <v>159</v>
      </c>
      <c r="X448" s="168" t="s">
        <v>258</v>
      </c>
      <c r="Y448" s="174">
        <v>45219</v>
      </c>
      <c r="Z448" s="268">
        <v>45219</v>
      </c>
      <c r="AA448" s="209"/>
      <c r="AB448" s="209"/>
      <c r="AC448" s="209"/>
      <c r="AD448" s="209"/>
      <c r="AE448" s="209"/>
      <c r="AF448" s="342"/>
      <c r="AG448" s="167">
        <v>45290</v>
      </c>
      <c r="AH448" s="173">
        <v>45309</v>
      </c>
      <c r="AI448" s="175">
        <v>7099996</v>
      </c>
      <c r="AJ448" s="175">
        <f>L448-AI448</f>
        <v>3400003</v>
      </c>
      <c r="AK448" s="176">
        <v>100</v>
      </c>
      <c r="AL448" s="176">
        <v>68.75</v>
      </c>
      <c r="AM448" s="168"/>
      <c r="AN448" s="410" t="s">
        <v>77</v>
      </c>
      <c r="AO448" s="176" t="s">
        <v>3219</v>
      </c>
      <c r="AP448" s="34" t="s">
        <v>3220</v>
      </c>
    </row>
    <row r="449" spans="1:42" s="177" customFormat="1" x14ac:dyDescent="0.25">
      <c r="A449" s="209" t="s">
        <v>54</v>
      </c>
      <c r="B449" s="339" t="s">
        <v>3221</v>
      </c>
      <c r="C449" s="271">
        <v>432</v>
      </c>
      <c r="D449" s="268">
        <v>45225</v>
      </c>
      <c r="E449" s="209" t="s">
        <v>57</v>
      </c>
      <c r="F449" s="347" t="s">
        <v>3222</v>
      </c>
      <c r="G449" s="170" t="s">
        <v>3223</v>
      </c>
      <c r="H449" s="209" t="s">
        <v>3224</v>
      </c>
      <c r="I449" s="171">
        <v>1075289179</v>
      </c>
      <c r="J449" s="209" t="s">
        <v>3225</v>
      </c>
      <c r="K449" s="209" t="s">
        <v>76</v>
      </c>
      <c r="L449" s="209">
        <v>13649565</v>
      </c>
      <c r="M449" s="209">
        <v>0</v>
      </c>
      <c r="N449" s="209">
        <v>0</v>
      </c>
      <c r="O449" s="209">
        <v>13649565</v>
      </c>
      <c r="P449" s="209">
        <v>2023001095</v>
      </c>
      <c r="Q449" s="339" t="s">
        <v>3226</v>
      </c>
      <c r="R449" s="173">
        <v>45202</v>
      </c>
      <c r="S449" s="209">
        <v>2023001714</v>
      </c>
      <c r="T449" s="173">
        <v>45225</v>
      </c>
      <c r="U449" s="174" t="s">
        <v>87</v>
      </c>
      <c r="V449" s="173" t="s">
        <v>87</v>
      </c>
      <c r="W449" s="209" t="s">
        <v>159</v>
      </c>
      <c r="X449" s="168" t="s">
        <v>2202</v>
      </c>
      <c r="Y449" s="174">
        <v>45229</v>
      </c>
      <c r="Z449" s="268">
        <v>45226</v>
      </c>
      <c r="AA449" s="209"/>
      <c r="AB449" s="209"/>
      <c r="AC449" s="209"/>
      <c r="AD449" s="209"/>
      <c r="AE449" s="218"/>
      <c r="AF449" s="218"/>
      <c r="AG449" s="247">
        <v>45290</v>
      </c>
      <c r="AH449" s="206">
        <v>45321</v>
      </c>
      <c r="AI449" s="207">
        <v>9706357</v>
      </c>
      <c r="AJ449" s="207">
        <f>L449-AI449</f>
        <v>3943208</v>
      </c>
      <c r="AK449" s="196">
        <v>71.11</v>
      </c>
      <c r="AL449" s="196">
        <v>71.11</v>
      </c>
      <c r="AM449" s="168"/>
      <c r="AN449" s="410" t="s">
        <v>77</v>
      </c>
      <c r="AO449" s="176" t="s">
        <v>3219</v>
      </c>
      <c r="AP449" s="34" t="s">
        <v>3227</v>
      </c>
    </row>
    <row r="450" spans="1:42" s="177" customFormat="1" x14ac:dyDescent="0.25">
      <c r="A450" s="209" t="s">
        <v>951</v>
      </c>
      <c r="B450" s="339" t="s">
        <v>3228</v>
      </c>
      <c r="C450" s="271">
        <v>433</v>
      </c>
      <c r="D450" s="268">
        <v>45226</v>
      </c>
      <c r="E450" s="209" t="s">
        <v>1516</v>
      </c>
      <c r="F450" s="347" t="s">
        <v>3229</v>
      </c>
      <c r="G450" s="170" t="s">
        <v>2361</v>
      </c>
      <c r="H450" s="209" t="s">
        <v>3230</v>
      </c>
      <c r="I450" s="171">
        <v>59706955</v>
      </c>
      <c r="J450" s="209" t="s">
        <v>3231</v>
      </c>
      <c r="K450" s="209" t="s">
        <v>76</v>
      </c>
      <c r="L450" s="209">
        <v>2981000</v>
      </c>
      <c r="M450" s="209">
        <v>0</v>
      </c>
      <c r="N450" s="209">
        <v>0</v>
      </c>
      <c r="O450" s="209">
        <v>2981000</v>
      </c>
      <c r="P450" s="209">
        <v>2023000483</v>
      </c>
      <c r="Q450" s="339" t="s">
        <v>3232</v>
      </c>
      <c r="R450" s="173">
        <v>45030</v>
      </c>
      <c r="S450" s="209">
        <v>2023001715</v>
      </c>
      <c r="T450" s="173">
        <v>45225</v>
      </c>
      <c r="U450" s="174">
        <v>45230</v>
      </c>
      <c r="V450" s="173">
        <v>45233</v>
      </c>
      <c r="W450" s="209" t="s">
        <v>137</v>
      </c>
      <c r="X450" s="168" t="s">
        <v>1713</v>
      </c>
      <c r="Y450" s="174">
        <v>45233</v>
      </c>
      <c r="Z450" s="268">
        <v>45237</v>
      </c>
      <c r="AA450" s="209"/>
      <c r="AB450" s="209"/>
      <c r="AC450" s="209"/>
      <c r="AD450" s="209"/>
      <c r="AE450" s="209"/>
      <c r="AF450" s="209"/>
      <c r="AG450" s="167">
        <v>45260</v>
      </c>
      <c r="AH450" s="173">
        <v>45273</v>
      </c>
      <c r="AI450" s="175">
        <f>2981000*1</f>
        <v>2981000</v>
      </c>
      <c r="AJ450" s="175">
        <f>L450-AI450</f>
        <v>0</v>
      </c>
      <c r="AK450" s="176">
        <v>100</v>
      </c>
      <c r="AL450" s="176">
        <v>100</v>
      </c>
      <c r="AM450" s="168"/>
      <c r="AN450" s="410" t="s">
        <v>77</v>
      </c>
      <c r="AO450" s="176" t="s">
        <v>78</v>
      </c>
      <c r="AP450" s="34" t="s">
        <v>3233</v>
      </c>
    </row>
    <row r="451" spans="1:42" s="177" customFormat="1" x14ac:dyDescent="0.25">
      <c r="A451" s="267" t="s">
        <v>1627</v>
      </c>
      <c r="B451" s="301" t="s">
        <v>3234</v>
      </c>
      <c r="C451" s="271">
        <v>434</v>
      </c>
      <c r="D451" s="268">
        <v>45229</v>
      </c>
      <c r="E451" s="267" t="s">
        <v>2159</v>
      </c>
      <c r="F451" s="303" t="s">
        <v>3235</v>
      </c>
      <c r="G451" s="170" t="s">
        <v>973</v>
      </c>
      <c r="H451" s="267" t="s">
        <v>3236</v>
      </c>
      <c r="I451" s="171">
        <v>79142300</v>
      </c>
      <c r="J451" s="267" t="s">
        <v>3237</v>
      </c>
      <c r="K451" s="267" t="s">
        <v>76</v>
      </c>
      <c r="L451" s="209">
        <v>85481726</v>
      </c>
      <c r="M451" s="209">
        <v>0</v>
      </c>
      <c r="N451" s="209">
        <v>0</v>
      </c>
      <c r="O451" s="209">
        <v>85481726</v>
      </c>
      <c r="P451" s="209">
        <v>2023000774</v>
      </c>
      <c r="Q451" s="339" t="s">
        <v>3238</v>
      </c>
      <c r="R451" s="173">
        <v>45093</v>
      </c>
      <c r="S451" s="209" t="s">
        <v>3239</v>
      </c>
      <c r="T451" s="173">
        <v>45260</v>
      </c>
      <c r="U451" s="174">
        <v>45240</v>
      </c>
      <c r="V451" s="173">
        <v>45242</v>
      </c>
      <c r="W451" s="209" t="s">
        <v>581</v>
      </c>
      <c r="X451" s="168" t="s">
        <v>582</v>
      </c>
      <c r="Y451" s="174">
        <v>45229</v>
      </c>
      <c r="Z451" s="268">
        <v>45238</v>
      </c>
      <c r="AA451" s="209"/>
      <c r="AB451" s="209"/>
      <c r="AC451" s="209"/>
      <c r="AD451" s="209"/>
      <c r="AE451" s="210"/>
      <c r="AF451" s="343"/>
      <c r="AG451" s="200">
        <v>45542</v>
      </c>
      <c r="AH451" s="201">
        <v>45635</v>
      </c>
      <c r="AI451" s="202">
        <v>85481726</v>
      </c>
      <c r="AJ451" s="202">
        <f>O451-AI451</f>
        <v>0</v>
      </c>
      <c r="AK451" s="203">
        <v>100</v>
      </c>
      <c r="AL451" s="203">
        <v>100</v>
      </c>
      <c r="AM451" s="296"/>
      <c r="AN451" s="415" t="s">
        <v>77</v>
      </c>
      <c r="AO451" s="168" t="s">
        <v>78</v>
      </c>
      <c r="AP451" s="34" t="s">
        <v>3240</v>
      </c>
    </row>
    <row r="452" spans="1:42" s="177" customFormat="1" x14ac:dyDescent="0.25">
      <c r="A452" s="209" t="s">
        <v>951</v>
      </c>
      <c r="B452" s="339" t="s">
        <v>3241</v>
      </c>
      <c r="C452" s="271">
        <v>435</v>
      </c>
      <c r="D452" s="268">
        <v>45229</v>
      </c>
      <c r="E452" s="209" t="s">
        <v>1307</v>
      </c>
      <c r="F452" s="347" t="s">
        <v>3242</v>
      </c>
      <c r="G452" s="170" t="s">
        <v>3012</v>
      </c>
      <c r="H452" s="209" t="s">
        <v>3243</v>
      </c>
      <c r="I452" s="171">
        <v>79753972</v>
      </c>
      <c r="J452" s="209" t="s">
        <v>3244</v>
      </c>
      <c r="K452" s="209" t="s">
        <v>76</v>
      </c>
      <c r="L452" s="209">
        <v>25537400</v>
      </c>
      <c r="M452" s="209">
        <v>0</v>
      </c>
      <c r="N452" s="209">
        <v>0</v>
      </c>
      <c r="O452" s="209">
        <v>25537400</v>
      </c>
      <c r="P452" s="209">
        <v>2023001093</v>
      </c>
      <c r="Q452" s="339" t="s">
        <v>3245</v>
      </c>
      <c r="R452" s="173">
        <v>45201</v>
      </c>
      <c r="S452" s="209">
        <v>2023001717</v>
      </c>
      <c r="T452" s="173">
        <v>45226</v>
      </c>
      <c r="U452" s="174">
        <v>45238</v>
      </c>
      <c r="V452" s="173">
        <v>45239</v>
      </c>
      <c r="W452" s="209" t="s">
        <v>148</v>
      </c>
      <c r="X452" s="168" t="s">
        <v>1081</v>
      </c>
      <c r="Y452" s="174">
        <v>45240</v>
      </c>
      <c r="Z452" s="268">
        <v>45244</v>
      </c>
      <c r="AA452" s="209"/>
      <c r="AB452" s="209"/>
      <c r="AC452" s="209"/>
      <c r="AD452" s="209"/>
      <c r="AE452" s="209"/>
      <c r="AF452" s="209"/>
      <c r="AG452" s="247">
        <v>45290</v>
      </c>
      <c r="AH452" s="206"/>
      <c r="AI452" s="207">
        <v>12768300</v>
      </c>
      <c r="AJ452" s="207">
        <f>L452-AI452</f>
        <v>12769100</v>
      </c>
      <c r="AK452" s="196">
        <v>70</v>
      </c>
      <c r="AL452" s="196">
        <v>70</v>
      </c>
      <c r="AM452" s="208"/>
      <c r="AN452" s="413" t="s">
        <v>67</v>
      </c>
      <c r="AO452" s="176" t="s">
        <v>210</v>
      </c>
      <c r="AP452" s="34" t="s">
        <v>3246</v>
      </c>
    </row>
    <row r="453" spans="1:42" s="177" customFormat="1" x14ac:dyDescent="0.25">
      <c r="A453" s="209" t="s">
        <v>54</v>
      </c>
      <c r="B453" s="339" t="s">
        <v>3247</v>
      </c>
      <c r="C453" s="271">
        <v>436</v>
      </c>
      <c r="D453" s="268">
        <v>45230</v>
      </c>
      <c r="E453" s="267" t="s">
        <v>82</v>
      </c>
      <c r="F453" s="347" t="s">
        <v>3248</v>
      </c>
      <c r="G453" s="170" t="s">
        <v>1618</v>
      </c>
      <c r="H453" s="209" t="s">
        <v>3249</v>
      </c>
      <c r="I453" s="171">
        <v>1007741229</v>
      </c>
      <c r="J453" s="209" t="s">
        <v>3250</v>
      </c>
      <c r="K453" s="209" t="s">
        <v>76</v>
      </c>
      <c r="L453" s="209">
        <v>4200000</v>
      </c>
      <c r="M453" s="209">
        <v>0</v>
      </c>
      <c r="N453" s="209">
        <v>0</v>
      </c>
      <c r="O453" s="209">
        <v>4200000</v>
      </c>
      <c r="P453" s="209">
        <v>2023001097</v>
      </c>
      <c r="Q453" s="339" t="s">
        <v>3251</v>
      </c>
      <c r="R453" s="173">
        <v>45202</v>
      </c>
      <c r="S453" s="209">
        <v>2023001727</v>
      </c>
      <c r="T453" s="173">
        <v>45230</v>
      </c>
      <c r="U453" s="268" t="s">
        <v>87</v>
      </c>
      <c r="V453" s="268" t="s">
        <v>87</v>
      </c>
      <c r="W453" s="267" t="s">
        <v>775</v>
      </c>
      <c r="X453" s="168" t="s">
        <v>832</v>
      </c>
      <c r="Y453" s="174">
        <v>45232</v>
      </c>
      <c r="Z453" s="167">
        <v>45232</v>
      </c>
      <c r="AA453" s="209"/>
      <c r="AB453" s="209"/>
      <c r="AC453" s="209"/>
      <c r="AD453" s="209"/>
      <c r="AE453" s="209"/>
      <c r="AF453" s="209"/>
      <c r="AG453" s="167">
        <v>44927</v>
      </c>
      <c r="AH453" s="174">
        <v>45295</v>
      </c>
      <c r="AI453" s="175">
        <v>4200000</v>
      </c>
      <c r="AJ453" s="175">
        <f>L453-AI453</f>
        <v>0</v>
      </c>
      <c r="AK453" s="176">
        <v>100</v>
      </c>
      <c r="AL453" s="176">
        <v>100</v>
      </c>
      <c r="AM453" s="168"/>
      <c r="AN453" s="410" t="s">
        <v>77</v>
      </c>
      <c r="AO453" s="168" t="s">
        <v>68</v>
      </c>
      <c r="AP453" s="34" t="s">
        <v>3252</v>
      </c>
    </row>
    <row r="454" spans="1:42" s="177" customFormat="1" x14ac:dyDescent="0.25">
      <c r="A454" s="209" t="s">
        <v>1627</v>
      </c>
      <c r="B454" s="339" t="s">
        <v>3253</v>
      </c>
      <c r="C454" s="166" t="s">
        <v>3254</v>
      </c>
      <c r="D454" s="268">
        <v>45229</v>
      </c>
      <c r="E454" s="209" t="s">
        <v>2159</v>
      </c>
      <c r="F454" s="347" t="s">
        <v>3255</v>
      </c>
      <c r="G454" s="170" t="s">
        <v>973</v>
      </c>
      <c r="H454" s="209" t="s">
        <v>3256</v>
      </c>
      <c r="I454" s="171">
        <v>79142300</v>
      </c>
      <c r="J454" s="209" t="s">
        <v>3257</v>
      </c>
      <c r="K454" s="209" t="s">
        <v>76</v>
      </c>
      <c r="L454" s="209">
        <v>152573345</v>
      </c>
      <c r="M454" s="209">
        <v>0</v>
      </c>
      <c r="N454" s="209">
        <v>0</v>
      </c>
      <c r="O454" s="209">
        <v>152573345</v>
      </c>
      <c r="P454" s="209" t="s">
        <v>3258</v>
      </c>
      <c r="Q454" s="339" t="s">
        <v>3259</v>
      </c>
      <c r="R454" s="173" t="s">
        <v>3260</v>
      </c>
      <c r="S454" s="209" t="s">
        <v>3261</v>
      </c>
      <c r="T454" s="173">
        <v>45230</v>
      </c>
      <c r="U454" s="174">
        <v>45238</v>
      </c>
      <c r="V454" s="173">
        <v>45251</v>
      </c>
      <c r="W454" s="209" t="s">
        <v>581</v>
      </c>
      <c r="X454" s="168" t="s">
        <v>582</v>
      </c>
      <c r="Y454" s="174">
        <v>45238</v>
      </c>
      <c r="Z454" s="167">
        <v>45238</v>
      </c>
      <c r="AA454" s="209"/>
      <c r="AB454" s="209"/>
      <c r="AC454" s="209"/>
      <c r="AD454" s="218"/>
      <c r="AE454" s="218"/>
      <c r="AF454" s="345"/>
      <c r="AG454" s="247">
        <v>45542</v>
      </c>
      <c r="AH454" s="206"/>
      <c r="AI454" s="207">
        <v>41962781.420000002</v>
      </c>
      <c r="AJ454" s="207">
        <f>O454-AI454</f>
        <v>110610563.58</v>
      </c>
      <c r="AK454" s="196">
        <v>80</v>
      </c>
      <c r="AL454" s="196">
        <v>80</v>
      </c>
      <c r="AM454" s="208"/>
      <c r="AN454" s="413" t="s">
        <v>210</v>
      </c>
      <c r="AO454" s="168" t="s">
        <v>210</v>
      </c>
      <c r="AP454" s="34" t="s">
        <v>3262</v>
      </c>
    </row>
    <row r="455" spans="1:42" s="177" customFormat="1" x14ac:dyDescent="0.25">
      <c r="A455" s="209" t="s">
        <v>951</v>
      </c>
      <c r="B455" s="339" t="s">
        <v>3263</v>
      </c>
      <c r="C455" s="271">
        <v>438</v>
      </c>
      <c r="D455" s="268">
        <v>45231</v>
      </c>
      <c r="E455" s="209" t="s">
        <v>57</v>
      </c>
      <c r="F455" s="347" t="s">
        <v>3264</v>
      </c>
      <c r="G455" s="170" t="s">
        <v>3265</v>
      </c>
      <c r="H455" s="209" t="s">
        <v>3266</v>
      </c>
      <c r="I455" s="171" t="s">
        <v>3267</v>
      </c>
      <c r="J455" s="209" t="s">
        <v>3268</v>
      </c>
      <c r="K455" s="209" t="s">
        <v>62</v>
      </c>
      <c r="L455" s="209">
        <v>8399020</v>
      </c>
      <c r="M455" s="209">
        <v>0</v>
      </c>
      <c r="N455" s="209">
        <v>0</v>
      </c>
      <c r="O455" s="209">
        <v>8399020</v>
      </c>
      <c r="P455" s="209">
        <v>2023001038</v>
      </c>
      <c r="Q455" s="339" t="s">
        <v>3269</v>
      </c>
      <c r="R455" s="173">
        <v>45182</v>
      </c>
      <c r="S455" s="209">
        <v>2023001751</v>
      </c>
      <c r="T455" s="173">
        <v>45231</v>
      </c>
      <c r="U455" s="174" t="s">
        <v>87</v>
      </c>
      <c r="V455" s="173" t="s">
        <v>87</v>
      </c>
      <c r="W455" s="209" t="s">
        <v>180</v>
      </c>
      <c r="X455" s="168" t="s">
        <v>171</v>
      </c>
      <c r="Y455" s="174">
        <v>45233</v>
      </c>
      <c r="Z455" s="167">
        <v>45233</v>
      </c>
      <c r="AA455" s="209"/>
      <c r="AB455" s="209"/>
      <c r="AC455" s="342"/>
      <c r="AD455" s="209"/>
      <c r="AE455" s="209"/>
      <c r="AF455" s="209"/>
      <c r="AG455" s="167">
        <v>45281</v>
      </c>
      <c r="AH455" s="173">
        <v>45327</v>
      </c>
      <c r="AI455" s="175">
        <v>8399020</v>
      </c>
      <c r="AJ455" s="175">
        <f t="shared" ref="AJ455:AJ460" si="32">L455-AI455</f>
        <v>0</v>
      </c>
      <c r="AK455" s="176">
        <v>100</v>
      </c>
      <c r="AL455" s="176">
        <v>100</v>
      </c>
      <c r="AM455" s="168"/>
      <c r="AN455" s="410" t="s">
        <v>77</v>
      </c>
      <c r="AO455" s="168" t="s">
        <v>68</v>
      </c>
      <c r="AP455" s="34" t="s">
        <v>3270</v>
      </c>
    </row>
    <row r="456" spans="1:42" s="177" customFormat="1" x14ac:dyDescent="0.25">
      <c r="A456" s="209" t="s">
        <v>54</v>
      </c>
      <c r="B456" s="339" t="s">
        <v>3271</v>
      </c>
      <c r="C456" s="271">
        <v>439</v>
      </c>
      <c r="D456" s="268">
        <v>45231</v>
      </c>
      <c r="E456" s="209" t="s">
        <v>3045</v>
      </c>
      <c r="F456" s="347" t="s">
        <v>3272</v>
      </c>
      <c r="G456" s="170" t="s">
        <v>3273</v>
      </c>
      <c r="H456" s="209" t="s">
        <v>3274</v>
      </c>
      <c r="I456" s="171" t="s">
        <v>3275</v>
      </c>
      <c r="J456" s="209" t="s">
        <v>3276</v>
      </c>
      <c r="K456" s="209" t="s">
        <v>62</v>
      </c>
      <c r="L456" s="209">
        <v>15000000</v>
      </c>
      <c r="M456" s="209">
        <v>0</v>
      </c>
      <c r="N456" s="209">
        <v>0</v>
      </c>
      <c r="O456" s="209">
        <v>15000000</v>
      </c>
      <c r="P456" s="209">
        <v>2023001157</v>
      </c>
      <c r="Q456" s="339" t="s">
        <v>3277</v>
      </c>
      <c r="R456" s="173">
        <v>45226</v>
      </c>
      <c r="S456" s="209">
        <v>2023001758</v>
      </c>
      <c r="T456" s="173">
        <v>45231</v>
      </c>
      <c r="U456" s="174" t="s">
        <v>87</v>
      </c>
      <c r="V456" s="173" t="s">
        <v>87</v>
      </c>
      <c r="W456" s="209" t="s">
        <v>148</v>
      </c>
      <c r="X456" s="168" t="s">
        <v>439</v>
      </c>
      <c r="Y456" s="174">
        <v>45232</v>
      </c>
      <c r="Z456" s="167">
        <v>45232</v>
      </c>
      <c r="AA456" s="209"/>
      <c r="AB456" s="209"/>
      <c r="AC456" s="209"/>
      <c r="AD456" s="210"/>
      <c r="AE456" s="343"/>
      <c r="AF456" s="210"/>
      <c r="AG456" s="200">
        <v>45235</v>
      </c>
      <c r="AH456" s="231">
        <v>45273</v>
      </c>
      <c r="AI456" s="202">
        <v>15000000</v>
      </c>
      <c r="AJ456" s="202">
        <f t="shared" si="32"/>
        <v>0</v>
      </c>
      <c r="AK456" s="203">
        <v>100</v>
      </c>
      <c r="AL456" s="203">
        <v>100</v>
      </c>
      <c r="AM456" s="199"/>
      <c r="AN456" s="410" t="s">
        <v>77</v>
      </c>
      <c r="AO456" s="168" t="s">
        <v>68</v>
      </c>
      <c r="AP456" s="34" t="s">
        <v>3278</v>
      </c>
    </row>
    <row r="457" spans="1:42" s="177" customFormat="1" x14ac:dyDescent="0.25">
      <c r="A457" s="209" t="s">
        <v>54</v>
      </c>
      <c r="B457" s="339" t="s">
        <v>3279</v>
      </c>
      <c r="C457" s="271">
        <v>440</v>
      </c>
      <c r="D457" s="268">
        <v>45233</v>
      </c>
      <c r="E457" s="209" t="s">
        <v>57</v>
      </c>
      <c r="F457" s="347" t="s">
        <v>3280</v>
      </c>
      <c r="G457" s="170" t="s">
        <v>3012</v>
      </c>
      <c r="H457" s="209" t="s">
        <v>3281</v>
      </c>
      <c r="I457" s="171">
        <v>1081156172</v>
      </c>
      <c r="J457" s="209" t="s">
        <v>3282</v>
      </c>
      <c r="K457" s="209" t="s">
        <v>76</v>
      </c>
      <c r="L457" s="209">
        <v>8130994</v>
      </c>
      <c r="M457" s="209">
        <v>0</v>
      </c>
      <c r="N457" s="209">
        <v>0</v>
      </c>
      <c r="O457" s="209">
        <v>8130994</v>
      </c>
      <c r="P457" s="209">
        <v>2023001147</v>
      </c>
      <c r="Q457" s="339" t="s">
        <v>3283</v>
      </c>
      <c r="R457" s="173">
        <v>45223</v>
      </c>
      <c r="S457" s="209">
        <v>2023001764</v>
      </c>
      <c r="T457" s="173">
        <v>45233</v>
      </c>
      <c r="U457" s="174" t="s">
        <v>87</v>
      </c>
      <c r="V457" s="173" t="s">
        <v>87</v>
      </c>
      <c r="W457" s="209" t="s">
        <v>148</v>
      </c>
      <c r="X457" s="168" t="s">
        <v>1081</v>
      </c>
      <c r="Y457" s="174">
        <v>45238</v>
      </c>
      <c r="Z457" s="167">
        <v>45237</v>
      </c>
      <c r="AA457" s="209"/>
      <c r="AB457" s="370">
        <v>45289</v>
      </c>
      <c r="AC457" s="370">
        <v>45323</v>
      </c>
      <c r="AD457" s="209"/>
      <c r="AE457" s="209"/>
      <c r="AF457" s="210"/>
      <c r="AG457" s="200">
        <v>45331</v>
      </c>
      <c r="AH457" s="206">
        <v>45400</v>
      </c>
      <c r="AI457" s="207">
        <v>8130994</v>
      </c>
      <c r="AJ457" s="207">
        <f t="shared" si="32"/>
        <v>0</v>
      </c>
      <c r="AK457" s="196">
        <v>100</v>
      </c>
      <c r="AL457" s="196">
        <v>100</v>
      </c>
      <c r="AM457" s="208"/>
      <c r="AN457" s="410" t="s">
        <v>77</v>
      </c>
      <c r="AO457" s="176" t="s">
        <v>68</v>
      </c>
      <c r="AP457" s="34" t="s">
        <v>3284</v>
      </c>
    </row>
    <row r="458" spans="1:42" s="177" customFormat="1" x14ac:dyDescent="0.25">
      <c r="A458" s="209" t="s">
        <v>1305</v>
      </c>
      <c r="B458" s="301" t="s">
        <v>3285</v>
      </c>
      <c r="C458" s="271">
        <v>441</v>
      </c>
      <c r="D458" s="268">
        <v>45233</v>
      </c>
      <c r="E458" s="267" t="s">
        <v>1548</v>
      </c>
      <c r="F458" s="303" t="s">
        <v>3286</v>
      </c>
      <c r="G458" s="170" t="s">
        <v>3128</v>
      </c>
      <c r="H458" s="267" t="s">
        <v>3287</v>
      </c>
      <c r="I458" s="171" t="s">
        <v>3288</v>
      </c>
      <c r="J458" s="267" t="s">
        <v>3289</v>
      </c>
      <c r="K458" s="267" t="s">
        <v>62</v>
      </c>
      <c r="L458" s="209">
        <v>77444000</v>
      </c>
      <c r="M458" s="209">
        <v>0</v>
      </c>
      <c r="N458" s="209">
        <v>0</v>
      </c>
      <c r="O458" s="209">
        <v>77444000</v>
      </c>
      <c r="P458" s="209">
        <v>2023001039</v>
      </c>
      <c r="Q458" s="301" t="s">
        <v>3290</v>
      </c>
      <c r="R458" s="173">
        <v>45182</v>
      </c>
      <c r="S458" s="209">
        <v>2023001765</v>
      </c>
      <c r="T458" s="173">
        <v>45233</v>
      </c>
      <c r="U458" s="174">
        <v>45237</v>
      </c>
      <c r="V458" s="173">
        <v>45239</v>
      </c>
      <c r="W458" s="267" t="s">
        <v>180</v>
      </c>
      <c r="X458" s="168" t="s">
        <v>181</v>
      </c>
      <c r="Y458" s="174">
        <v>45240</v>
      </c>
      <c r="Z458" s="167">
        <v>45246</v>
      </c>
      <c r="AA458" s="209">
        <v>45</v>
      </c>
      <c r="AB458" s="209"/>
      <c r="AC458" s="209"/>
      <c r="AD458" s="218"/>
      <c r="AE458" s="218"/>
      <c r="AF458" s="218"/>
      <c r="AG458" s="333">
        <v>45322</v>
      </c>
      <c r="AH458" s="216">
        <v>45351</v>
      </c>
      <c r="AI458" s="217">
        <v>77444000</v>
      </c>
      <c r="AJ458" s="217">
        <f t="shared" si="32"/>
        <v>0</v>
      </c>
      <c r="AK458" s="183">
        <v>100</v>
      </c>
      <c r="AL458" s="183">
        <v>100</v>
      </c>
      <c r="AM458" s="184"/>
      <c r="AN458" s="411" t="s">
        <v>77</v>
      </c>
      <c r="AO458" s="168" t="s">
        <v>210</v>
      </c>
      <c r="AP458" s="34" t="s">
        <v>3291</v>
      </c>
    </row>
    <row r="459" spans="1:42" s="177" customFormat="1" x14ac:dyDescent="0.25">
      <c r="A459" s="209" t="s">
        <v>54</v>
      </c>
      <c r="B459" s="301" t="s">
        <v>3292</v>
      </c>
      <c r="C459" s="271">
        <v>442</v>
      </c>
      <c r="D459" s="268">
        <v>45240</v>
      </c>
      <c r="E459" s="209" t="s">
        <v>57</v>
      </c>
      <c r="F459" s="303" t="s">
        <v>3293</v>
      </c>
      <c r="G459" s="170" t="s">
        <v>2771</v>
      </c>
      <c r="H459" s="267" t="s">
        <v>3294</v>
      </c>
      <c r="I459" s="171">
        <v>83087352</v>
      </c>
      <c r="J459" s="267" t="s">
        <v>3295</v>
      </c>
      <c r="K459" s="267" t="s">
        <v>76</v>
      </c>
      <c r="L459" s="209">
        <v>9136108</v>
      </c>
      <c r="M459" s="209">
        <v>0</v>
      </c>
      <c r="N459" s="209">
        <v>0</v>
      </c>
      <c r="O459" s="209">
        <v>9136108</v>
      </c>
      <c r="P459" s="209">
        <v>2023001173</v>
      </c>
      <c r="Q459" s="301" t="s">
        <v>3296</v>
      </c>
      <c r="R459" s="173">
        <v>45230</v>
      </c>
      <c r="S459" s="209">
        <v>2023001797</v>
      </c>
      <c r="T459" s="173">
        <v>45240</v>
      </c>
      <c r="U459" s="174" t="s">
        <v>87</v>
      </c>
      <c r="V459" s="173" t="s">
        <v>87</v>
      </c>
      <c r="W459" s="209" t="s">
        <v>757</v>
      </c>
      <c r="X459" s="168" t="s">
        <v>758</v>
      </c>
      <c r="Y459" s="174">
        <v>45245</v>
      </c>
      <c r="Z459" s="167">
        <v>45244</v>
      </c>
      <c r="AA459" s="209"/>
      <c r="AB459" s="209"/>
      <c r="AC459" s="342"/>
      <c r="AD459" s="209"/>
      <c r="AE459" s="209"/>
      <c r="AF459" s="209"/>
      <c r="AG459" s="226">
        <v>45290</v>
      </c>
      <c r="AH459" s="216">
        <v>45294</v>
      </c>
      <c r="AI459" s="217">
        <v>7156618</v>
      </c>
      <c r="AJ459" s="217">
        <f t="shared" si="32"/>
        <v>1979490</v>
      </c>
      <c r="AK459" s="183">
        <v>78.33</v>
      </c>
      <c r="AL459" s="183">
        <v>78.33</v>
      </c>
      <c r="AM459" s="184"/>
      <c r="AN459" s="410" t="s">
        <v>77</v>
      </c>
      <c r="AO459" s="168" t="s">
        <v>68</v>
      </c>
      <c r="AP459" s="34" t="s">
        <v>3297</v>
      </c>
    </row>
    <row r="460" spans="1:42" s="177" customFormat="1" x14ac:dyDescent="0.25">
      <c r="A460" s="209" t="s">
        <v>54</v>
      </c>
      <c r="B460" s="339" t="s">
        <v>3298</v>
      </c>
      <c r="C460" s="271">
        <v>443</v>
      </c>
      <c r="D460" s="268">
        <v>45237</v>
      </c>
      <c r="E460" s="209" t="s">
        <v>57</v>
      </c>
      <c r="F460" s="347" t="s">
        <v>3299</v>
      </c>
      <c r="G460" s="170" t="s">
        <v>1618</v>
      </c>
      <c r="H460" s="209" t="s">
        <v>3300</v>
      </c>
      <c r="I460" s="171">
        <v>1077841945</v>
      </c>
      <c r="J460" s="209" t="s">
        <v>3301</v>
      </c>
      <c r="K460" s="209" t="s">
        <v>76</v>
      </c>
      <c r="L460" s="209">
        <v>7730552</v>
      </c>
      <c r="M460" s="209">
        <v>0</v>
      </c>
      <c r="N460" s="209">
        <v>0</v>
      </c>
      <c r="O460" s="209">
        <v>7730552</v>
      </c>
      <c r="P460" s="209">
        <v>2023001176</v>
      </c>
      <c r="Q460" s="339" t="s">
        <v>3302</v>
      </c>
      <c r="R460" s="173">
        <v>45232</v>
      </c>
      <c r="S460" s="209">
        <v>2023001768</v>
      </c>
      <c r="T460" s="173">
        <v>45237</v>
      </c>
      <c r="U460" s="268" t="s">
        <v>87</v>
      </c>
      <c r="V460" s="268" t="s">
        <v>87</v>
      </c>
      <c r="W460" s="209" t="s">
        <v>775</v>
      </c>
      <c r="X460" s="168" t="s">
        <v>832</v>
      </c>
      <c r="Y460" s="174">
        <v>45237</v>
      </c>
      <c r="Z460" s="167">
        <v>45238</v>
      </c>
      <c r="AA460" s="209"/>
      <c r="AB460" s="209"/>
      <c r="AC460" s="209"/>
      <c r="AD460" s="210"/>
      <c r="AE460" s="210"/>
      <c r="AF460" s="210"/>
      <c r="AG460" s="167">
        <v>44933</v>
      </c>
      <c r="AH460" s="174">
        <v>45300</v>
      </c>
      <c r="AI460" s="175">
        <v>7730552</v>
      </c>
      <c r="AJ460" s="175">
        <f t="shared" si="32"/>
        <v>0</v>
      </c>
      <c r="AK460" s="176">
        <v>100</v>
      </c>
      <c r="AL460" s="176">
        <v>100</v>
      </c>
      <c r="AM460" s="168"/>
      <c r="AN460" s="410" t="s">
        <v>77</v>
      </c>
      <c r="AO460" s="168" t="s">
        <v>68</v>
      </c>
      <c r="AP460" s="34" t="s">
        <v>3303</v>
      </c>
    </row>
    <row r="461" spans="1:42" s="177" customFormat="1" x14ac:dyDescent="0.25">
      <c r="A461" s="209" t="s">
        <v>1305</v>
      </c>
      <c r="B461" s="301" t="s">
        <v>3304</v>
      </c>
      <c r="C461" s="271">
        <v>444</v>
      </c>
      <c r="D461" s="268">
        <v>45244</v>
      </c>
      <c r="E461" s="209" t="s">
        <v>1548</v>
      </c>
      <c r="F461" s="347" t="s">
        <v>3305</v>
      </c>
      <c r="G461" s="170" t="s">
        <v>1618</v>
      </c>
      <c r="H461" s="209" t="s">
        <v>3306</v>
      </c>
      <c r="I461" s="171" t="s">
        <v>3307</v>
      </c>
      <c r="J461" s="209" t="s">
        <v>3308</v>
      </c>
      <c r="K461" s="209" t="s">
        <v>62</v>
      </c>
      <c r="L461" s="209">
        <v>176000000</v>
      </c>
      <c r="M461" s="209">
        <v>0</v>
      </c>
      <c r="N461" s="209">
        <v>0</v>
      </c>
      <c r="O461" s="209">
        <v>176000000</v>
      </c>
      <c r="P461" s="209">
        <v>2023001044</v>
      </c>
      <c r="Q461" s="339" t="s">
        <v>3309</v>
      </c>
      <c r="R461" s="173">
        <v>45187</v>
      </c>
      <c r="S461" s="209">
        <v>2023001805</v>
      </c>
      <c r="T461" s="173">
        <v>45244</v>
      </c>
      <c r="U461" s="174">
        <v>45250</v>
      </c>
      <c r="V461" s="173">
        <v>45259</v>
      </c>
      <c r="W461" s="209" t="s">
        <v>581</v>
      </c>
      <c r="X461" s="168" t="s">
        <v>582</v>
      </c>
      <c r="Y461" s="174">
        <v>45260</v>
      </c>
      <c r="Z461" s="268">
        <v>45260</v>
      </c>
      <c r="AA461" s="209"/>
      <c r="AB461" s="370">
        <v>45314</v>
      </c>
      <c r="AC461" s="370">
        <v>45356</v>
      </c>
      <c r="AD461" s="209"/>
      <c r="AE461" s="209"/>
      <c r="AF461" s="342">
        <v>88000000</v>
      </c>
      <c r="AG461" s="200">
        <v>45359</v>
      </c>
      <c r="AH461" s="201">
        <v>45371</v>
      </c>
      <c r="AI461" s="202">
        <v>264000000</v>
      </c>
      <c r="AJ461" s="202">
        <f>O461+AF461-AI461</f>
        <v>0</v>
      </c>
      <c r="AK461" s="203">
        <v>100</v>
      </c>
      <c r="AL461" s="203">
        <v>100</v>
      </c>
      <c r="AM461" s="296"/>
      <c r="AN461" s="415" t="s">
        <v>77</v>
      </c>
      <c r="AO461" s="398" t="s">
        <v>78</v>
      </c>
      <c r="AP461" s="34" t="s">
        <v>3310</v>
      </c>
    </row>
    <row r="462" spans="1:42" s="177" customFormat="1" x14ac:dyDescent="0.25">
      <c r="A462" s="209" t="s">
        <v>54</v>
      </c>
      <c r="B462" s="301" t="s">
        <v>3311</v>
      </c>
      <c r="C462" s="271">
        <v>445</v>
      </c>
      <c r="D462" s="268">
        <v>45245</v>
      </c>
      <c r="E462" s="209" t="s">
        <v>57</v>
      </c>
      <c r="F462" s="347" t="s">
        <v>3312</v>
      </c>
      <c r="G462" s="170" t="s">
        <v>2207</v>
      </c>
      <c r="H462" s="209" t="s">
        <v>3041</v>
      </c>
      <c r="I462" s="171">
        <v>7729587</v>
      </c>
      <c r="J462" s="209" t="s">
        <v>3313</v>
      </c>
      <c r="K462" s="209" t="s">
        <v>76</v>
      </c>
      <c r="L462" s="209">
        <v>15000000</v>
      </c>
      <c r="M462" s="209">
        <v>0</v>
      </c>
      <c r="N462" s="209">
        <v>0</v>
      </c>
      <c r="O462" s="209">
        <v>15000000</v>
      </c>
      <c r="P462" s="209">
        <v>2023001181</v>
      </c>
      <c r="Q462" s="339" t="s">
        <v>3314</v>
      </c>
      <c r="R462" s="173">
        <v>45232</v>
      </c>
      <c r="S462" s="209">
        <v>2023001818</v>
      </c>
      <c r="T462" s="173">
        <v>45245</v>
      </c>
      <c r="U462" s="174" t="s">
        <v>87</v>
      </c>
      <c r="V462" s="173" t="s">
        <v>87</v>
      </c>
      <c r="W462" s="209" t="s">
        <v>148</v>
      </c>
      <c r="X462" s="168" t="s">
        <v>1081</v>
      </c>
      <c r="Y462" s="174">
        <v>45257</v>
      </c>
      <c r="Z462" s="268">
        <v>45258</v>
      </c>
      <c r="AA462" s="209"/>
      <c r="AB462" s="209"/>
      <c r="AC462" s="209"/>
      <c r="AD462" s="209"/>
      <c r="AE462" s="209"/>
      <c r="AF462" s="209"/>
      <c r="AG462" s="200">
        <v>45349</v>
      </c>
      <c r="AH462" s="201">
        <v>45350</v>
      </c>
      <c r="AI462" s="202">
        <v>0</v>
      </c>
      <c r="AJ462" s="202">
        <f>L462-AI462</f>
        <v>15000000</v>
      </c>
      <c r="AK462" s="203">
        <v>0</v>
      </c>
      <c r="AL462" s="203">
        <v>0</v>
      </c>
      <c r="AM462" s="399"/>
      <c r="AN462" s="421" t="s">
        <v>67</v>
      </c>
      <c r="AO462" s="398" t="s">
        <v>210</v>
      </c>
      <c r="AP462" s="34" t="s">
        <v>3315</v>
      </c>
    </row>
    <row r="463" spans="1:42" s="177" customFormat="1" x14ac:dyDescent="0.25">
      <c r="A463" s="209" t="s">
        <v>54</v>
      </c>
      <c r="B463" s="301" t="s">
        <v>3316</v>
      </c>
      <c r="C463" s="271">
        <v>446</v>
      </c>
      <c r="D463" s="268">
        <v>45240</v>
      </c>
      <c r="E463" s="209" t="s">
        <v>57</v>
      </c>
      <c r="F463" s="347" t="s">
        <v>3317</v>
      </c>
      <c r="G463" s="170" t="s">
        <v>2207</v>
      </c>
      <c r="H463" s="209" t="s">
        <v>3318</v>
      </c>
      <c r="I463" s="171">
        <v>1075241180</v>
      </c>
      <c r="J463" s="209" t="s">
        <v>3319</v>
      </c>
      <c r="K463" s="209" t="s">
        <v>76</v>
      </c>
      <c r="L463" s="209">
        <v>15000000</v>
      </c>
      <c r="M463" s="209">
        <v>0</v>
      </c>
      <c r="N463" s="209">
        <v>0</v>
      </c>
      <c r="O463" s="209">
        <v>15000000</v>
      </c>
      <c r="P463" s="209">
        <v>2023001182</v>
      </c>
      <c r="Q463" s="339" t="s">
        <v>3314</v>
      </c>
      <c r="R463" s="173">
        <v>45232</v>
      </c>
      <c r="S463" s="209">
        <v>2023001796</v>
      </c>
      <c r="T463" s="173">
        <v>45240</v>
      </c>
      <c r="U463" s="268" t="s">
        <v>87</v>
      </c>
      <c r="V463" s="173" t="s">
        <v>87</v>
      </c>
      <c r="W463" s="209" t="s">
        <v>148</v>
      </c>
      <c r="X463" s="168" t="s">
        <v>1081</v>
      </c>
      <c r="Y463" s="174">
        <v>45241</v>
      </c>
      <c r="Z463" s="268">
        <v>45254</v>
      </c>
      <c r="AA463" s="209"/>
      <c r="AB463" s="209"/>
      <c r="AC463" s="209"/>
      <c r="AD463" s="209"/>
      <c r="AE463" s="209"/>
      <c r="AF463" s="209"/>
      <c r="AG463" s="167">
        <v>45345</v>
      </c>
      <c r="AH463" s="173">
        <v>45457</v>
      </c>
      <c r="AI463" s="175">
        <v>15000000</v>
      </c>
      <c r="AJ463" s="175">
        <f>L463-AI463</f>
        <v>0</v>
      </c>
      <c r="AK463" s="176">
        <v>100</v>
      </c>
      <c r="AL463" s="176">
        <v>100</v>
      </c>
      <c r="AM463" s="199"/>
      <c r="AN463" s="414" t="s">
        <v>77</v>
      </c>
      <c r="AO463" s="398" t="s">
        <v>68</v>
      </c>
      <c r="AP463" s="34" t="s">
        <v>3320</v>
      </c>
    </row>
    <row r="464" spans="1:42" s="177" customFormat="1" x14ac:dyDescent="0.25">
      <c r="A464" s="209" t="s">
        <v>54</v>
      </c>
      <c r="B464" s="301" t="s">
        <v>3321</v>
      </c>
      <c r="C464" s="271">
        <v>447</v>
      </c>
      <c r="D464" s="268">
        <v>45250</v>
      </c>
      <c r="E464" s="209" t="s">
        <v>57</v>
      </c>
      <c r="F464" s="347" t="s">
        <v>3322</v>
      </c>
      <c r="G464" s="170" t="s">
        <v>771</v>
      </c>
      <c r="H464" s="209" t="s">
        <v>3323</v>
      </c>
      <c r="I464" s="171">
        <v>83242877</v>
      </c>
      <c r="J464" s="209" t="s">
        <v>3324</v>
      </c>
      <c r="K464" s="209" t="s">
        <v>76</v>
      </c>
      <c r="L464" s="209">
        <v>21600000</v>
      </c>
      <c r="M464" s="209">
        <v>0</v>
      </c>
      <c r="N464" s="209">
        <v>0</v>
      </c>
      <c r="O464" s="209">
        <v>21600000</v>
      </c>
      <c r="P464" s="209">
        <v>2023001184</v>
      </c>
      <c r="Q464" s="339" t="s">
        <v>3325</v>
      </c>
      <c r="R464" s="173">
        <v>45233</v>
      </c>
      <c r="S464" s="209">
        <v>2023001836</v>
      </c>
      <c r="T464" s="173">
        <v>45250</v>
      </c>
      <c r="U464" s="268" t="s">
        <v>87</v>
      </c>
      <c r="V464" s="173" t="s">
        <v>87</v>
      </c>
      <c r="W464" s="209" t="s">
        <v>148</v>
      </c>
      <c r="X464" s="168" t="s">
        <v>641</v>
      </c>
      <c r="Y464" s="174">
        <v>45251</v>
      </c>
      <c r="Z464" s="268">
        <v>45257</v>
      </c>
      <c r="AA464" s="209"/>
      <c r="AB464" s="209"/>
      <c r="AC464" s="209"/>
      <c r="AD464" s="209"/>
      <c r="AE464" s="209"/>
      <c r="AF464" s="209"/>
      <c r="AG464" s="167">
        <v>45438</v>
      </c>
      <c r="AH464" s="173">
        <v>45460</v>
      </c>
      <c r="AI464" s="175">
        <v>21600000</v>
      </c>
      <c r="AJ464" s="175">
        <f>L464-AI464</f>
        <v>0</v>
      </c>
      <c r="AK464" s="176">
        <v>100</v>
      </c>
      <c r="AL464" s="176">
        <v>100</v>
      </c>
      <c r="AM464" s="398"/>
      <c r="AN464" s="414" t="s">
        <v>77</v>
      </c>
      <c r="AO464" s="398" t="s">
        <v>68</v>
      </c>
      <c r="AP464" s="34" t="s">
        <v>3326</v>
      </c>
    </row>
    <row r="465" spans="1:42" x14ac:dyDescent="0.25">
      <c r="A465" s="67" t="s">
        <v>54</v>
      </c>
      <c r="B465" s="60" t="s">
        <v>3327</v>
      </c>
      <c r="C465" s="24">
        <v>448</v>
      </c>
      <c r="D465" s="29">
        <v>45245</v>
      </c>
      <c r="E465" s="67" t="s">
        <v>57</v>
      </c>
      <c r="F465" s="61" t="s">
        <v>3328</v>
      </c>
      <c r="G465" s="48" t="s">
        <v>771</v>
      </c>
      <c r="H465" s="67" t="s">
        <v>3329</v>
      </c>
      <c r="I465" s="28">
        <v>12142470</v>
      </c>
      <c r="J465" s="67" t="s">
        <v>3330</v>
      </c>
      <c r="K465" s="67" t="s">
        <v>76</v>
      </c>
      <c r="L465" s="67">
        <v>21600000</v>
      </c>
      <c r="M465" s="67">
        <v>0</v>
      </c>
      <c r="N465" s="67">
        <v>0</v>
      </c>
      <c r="O465" s="67">
        <v>21600000</v>
      </c>
      <c r="P465" s="67">
        <v>2023001183</v>
      </c>
      <c r="Q465" s="60" t="s">
        <v>3331</v>
      </c>
      <c r="R465" s="79">
        <v>45232</v>
      </c>
      <c r="S465" s="67">
        <v>2023001817</v>
      </c>
      <c r="T465" s="79">
        <v>45245</v>
      </c>
      <c r="U465" s="29" t="s">
        <v>87</v>
      </c>
      <c r="V465" s="79" t="s">
        <v>87</v>
      </c>
      <c r="W465" s="67" t="s">
        <v>148</v>
      </c>
      <c r="X465" s="33"/>
      <c r="Y465" s="30">
        <v>45245</v>
      </c>
      <c r="Z465" s="29" t="s">
        <v>3332</v>
      </c>
      <c r="AA465" s="67"/>
      <c r="AB465" s="67"/>
      <c r="AC465" s="67"/>
      <c r="AD465" s="67"/>
      <c r="AE465" s="67"/>
      <c r="AF465" s="67"/>
      <c r="AG465" s="62">
        <v>45252</v>
      </c>
      <c r="AH465" s="106">
        <v>45252</v>
      </c>
      <c r="AI465" s="107">
        <f>3600000*0</f>
        <v>0</v>
      </c>
      <c r="AJ465" s="107">
        <f>L465-AI465</f>
        <v>21600000</v>
      </c>
      <c r="AK465" s="64">
        <v>0</v>
      </c>
      <c r="AL465" s="64">
        <v>0</v>
      </c>
      <c r="AM465" s="9"/>
      <c r="AN465" s="422" t="s">
        <v>77</v>
      </c>
      <c r="AO465" s="65"/>
      <c r="AP465" s="34" t="s">
        <v>3333</v>
      </c>
    </row>
    <row r="466" spans="1:42" s="177" customFormat="1" x14ac:dyDescent="0.25">
      <c r="A466" s="209" t="s">
        <v>54</v>
      </c>
      <c r="B466" s="301" t="s">
        <v>3334</v>
      </c>
      <c r="C466" s="271">
        <v>449</v>
      </c>
      <c r="D466" s="268">
        <v>45247</v>
      </c>
      <c r="E466" s="209" t="s">
        <v>57</v>
      </c>
      <c r="F466" s="347" t="s">
        <v>3335</v>
      </c>
      <c r="G466" s="170" t="s">
        <v>3336</v>
      </c>
      <c r="H466" s="209" t="s">
        <v>3337</v>
      </c>
      <c r="I466" s="171">
        <v>1084255734</v>
      </c>
      <c r="J466" s="209" t="s">
        <v>3338</v>
      </c>
      <c r="K466" s="209" t="s">
        <v>76</v>
      </c>
      <c r="L466" s="209">
        <v>7896000</v>
      </c>
      <c r="M466" s="209">
        <v>0</v>
      </c>
      <c r="N466" s="209">
        <v>0</v>
      </c>
      <c r="O466" s="209">
        <v>7896000</v>
      </c>
      <c r="P466" s="209">
        <v>2023001198</v>
      </c>
      <c r="Q466" s="339" t="s">
        <v>3339</v>
      </c>
      <c r="R466" s="173">
        <v>45237</v>
      </c>
      <c r="S466" s="209">
        <v>2023001827</v>
      </c>
      <c r="T466" s="173">
        <v>45247</v>
      </c>
      <c r="U466" s="268" t="s">
        <v>87</v>
      </c>
      <c r="V466" s="173" t="s">
        <v>87</v>
      </c>
      <c r="W466" s="209" t="s">
        <v>159</v>
      </c>
      <c r="X466" s="168" t="s">
        <v>258</v>
      </c>
      <c r="Y466" s="174">
        <v>45250</v>
      </c>
      <c r="Z466" s="268">
        <v>45250</v>
      </c>
      <c r="AA466" s="209"/>
      <c r="AB466" s="209"/>
      <c r="AC466" s="209"/>
      <c r="AD466" s="209"/>
      <c r="AE466" s="209"/>
      <c r="AF466" s="345"/>
      <c r="AG466" s="226">
        <v>45656</v>
      </c>
      <c r="AH466" s="216">
        <v>45309</v>
      </c>
      <c r="AI466" s="217">
        <v>7194133</v>
      </c>
      <c r="AJ466" s="217">
        <f>L466-AI466</f>
        <v>701867</v>
      </c>
      <c r="AK466" s="183">
        <v>100</v>
      </c>
      <c r="AL466" s="183">
        <v>91.11</v>
      </c>
      <c r="AM466" s="184"/>
      <c r="AN466" s="411" t="s">
        <v>77</v>
      </c>
      <c r="AO466" s="176" t="s">
        <v>68</v>
      </c>
      <c r="AP466" s="34" t="s">
        <v>3340</v>
      </c>
    </row>
    <row r="467" spans="1:42" s="177" customFormat="1" x14ac:dyDescent="0.25">
      <c r="A467" s="209" t="s">
        <v>54</v>
      </c>
      <c r="B467" s="301" t="s">
        <v>3341</v>
      </c>
      <c r="C467" s="271">
        <v>450</v>
      </c>
      <c r="D467" s="268">
        <v>45251</v>
      </c>
      <c r="E467" s="209" t="s">
        <v>3045</v>
      </c>
      <c r="F467" s="347" t="s">
        <v>3342</v>
      </c>
      <c r="G467" s="170" t="s">
        <v>3343</v>
      </c>
      <c r="H467" s="209" t="s">
        <v>3344</v>
      </c>
      <c r="I467" s="171" t="s">
        <v>3049</v>
      </c>
      <c r="J467" s="209" t="s">
        <v>3345</v>
      </c>
      <c r="K467" s="209" t="s">
        <v>62</v>
      </c>
      <c r="L467" s="209">
        <v>15800000</v>
      </c>
      <c r="M467" s="209">
        <v>0</v>
      </c>
      <c r="N467" s="209">
        <v>0</v>
      </c>
      <c r="O467" s="209">
        <v>15800000</v>
      </c>
      <c r="P467" s="209">
        <v>2023001201</v>
      </c>
      <c r="Q467" s="339" t="s">
        <v>3346</v>
      </c>
      <c r="R467" s="173">
        <v>45239</v>
      </c>
      <c r="S467" s="209">
        <v>2023001846</v>
      </c>
      <c r="T467" s="173">
        <v>45251</v>
      </c>
      <c r="U467" s="268" t="s">
        <v>87</v>
      </c>
      <c r="V467" s="173" t="s">
        <v>87</v>
      </c>
      <c r="W467" s="209" t="s">
        <v>148</v>
      </c>
      <c r="X467" s="168" t="s">
        <v>439</v>
      </c>
      <c r="Y467" s="174">
        <v>45260</v>
      </c>
      <c r="Z467" s="268">
        <v>45260</v>
      </c>
      <c r="AA467" s="209"/>
      <c r="AB467" s="209"/>
      <c r="AC467" s="209"/>
      <c r="AD467" s="209"/>
      <c r="AE467" s="345"/>
      <c r="AF467" s="218"/>
      <c r="AG467" s="226">
        <v>45263</v>
      </c>
      <c r="AH467" s="245">
        <v>45273</v>
      </c>
      <c r="AI467" s="217">
        <v>15800000</v>
      </c>
      <c r="AJ467" s="217">
        <f>O467-AI467</f>
        <v>0</v>
      </c>
      <c r="AK467" s="183">
        <v>100</v>
      </c>
      <c r="AL467" s="183">
        <v>100</v>
      </c>
      <c r="AM467" s="184"/>
      <c r="AN467" s="411" t="s">
        <v>77</v>
      </c>
      <c r="AO467" s="168" t="s">
        <v>210</v>
      </c>
      <c r="AP467" s="34" t="s">
        <v>3347</v>
      </c>
    </row>
    <row r="468" spans="1:42" s="177" customFormat="1" x14ac:dyDescent="0.25">
      <c r="A468" s="209" t="s">
        <v>1615</v>
      </c>
      <c r="B468" s="339" t="s">
        <v>3348</v>
      </c>
      <c r="C468" s="271">
        <v>451</v>
      </c>
      <c r="D468" s="268">
        <v>45251</v>
      </c>
      <c r="E468" s="209" t="s">
        <v>3349</v>
      </c>
      <c r="F468" s="347" t="s">
        <v>3350</v>
      </c>
      <c r="G468" s="170" t="s">
        <v>771</v>
      </c>
      <c r="H468" s="209" t="s">
        <v>3351</v>
      </c>
      <c r="I468" s="171" t="s">
        <v>3352</v>
      </c>
      <c r="J468" s="209" t="s">
        <v>3353</v>
      </c>
      <c r="K468" s="209" t="s">
        <v>62</v>
      </c>
      <c r="L468" s="209">
        <v>164277987</v>
      </c>
      <c r="M468" s="209">
        <v>0</v>
      </c>
      <c r="N468" s="209">
        <v>0</v>
      </c>
      <c r="O468" s="209">
        <v>164277987</v>
      </c>
      <c r="P468" s="209">
        <v>2023001115</v>
      </c>
      <c r="Q468" s="339" t="s">
        <v>3354</v>
      </c>
      <c r="R468" s="173">
        <v>45208</v>
      </c>
      <c r="S468" s="209">
        <v>2023001845</v>
      </c>
      <c r="T468" s="173">
        <v>45251</v>
      </c>
      <c r="U468" s="268" t="s">
        <v>87</v>
      </c>
      <c r="V468" s="173" t="s">
        <v>87</v>
      </c>
      <c r="W468" s="209" t="s">
        <v>137</v>
      </c>
      <c r="X468" s="168" t="s">
        <v>1713</v>
      </c>
      <c r="Y468" s="174">
        <v>45252</v>
      </c>
      <c r="Z468" s="268">
        <v>45258</v>
      </c>
      <c r="AA468" s="209"/>
      <c r="AB468" s="209"/>
      <c r="AC468" s="209"/>
      <c r="AD468" s="209"/>
      <c r="AE468" s="209"/>
      <c r="AF468" s="299">
        <f>4260800+2375400</f>
        <v>6636200</v>
      </c>
      <c r="AG468" s="167">
        <v>45471</v>
      </c>
      <c r="AH468" s="173">
        <v>45476</v>
      </c>
      <c r="AI468" s="175">
        <v>187981093</v>
      </c>
      <c r="AJ468" s="175">
        <v>207</v>
      </c>
      <c r="AK468" s="176">
        <v>100</v>
      </c>
      <c r="AL468" s="176">
        <v>100</v>
      </c>
      <c r="AM468" s="168"/>
      <c r="AN468" s="411" t="s">
        <v>77</v>
      </c>
      <c r="AO468" s="398" t="s">
        <v>68</v>
      </c>
      <c r="AP468" s="34" t="s">
        <v>3355</v>
      </c>
    </row>
    <row r="469" spans="1:42" s="177" customFormat="1" x14ac:dyDescent="0.25">
      <c r="A469" s="209" t="s">
        <v>1615</v>
      </c>
      <c r="B469" s="301" t="s">
        <v>3356</v>
      </c>
      <c r="C469" s="271">
        <v>452</v>
      </c>
      <c r="D469" s="268">
        <v>45254</v>
      </c>
      <c r="E469" s="209" t="s">
        <v>1733</v>
      </c>
      <c r="F469" s="347" t="s">
        <v>3357</v>
      </c>
      <c r="G469" s="170" t="s">
        <v>982</v>
      </c>
      <c r="H469" s="209" t="s">
        <v>3358</v>
      </c>
      <c r="I469" s="171" t="s">
        <v>3359</v>
      </c>
      <c r="J469" s="209" t="s">
        <v>3360</v>
      </c>
      <c r="K469" s="209" t="s">
        <v>62</v>
      </c>
      <c r="L469" s="209">
        <v>101824383</v>
      </c>
      <c r="M469" s="209">
        <v>0</v>
      </c>
      <c r="N469" s="209">
        <v>0</v>
      </c>
      <c r="O469" s="209">
        <v>101824383</v>
      </c>
      <c r="P469" s="209">
        <v>2023001074</v>
      </c>
      <c r="Q469" s="339" t="s">
        <v>3361</v>
      </c>
      <c r="R469" s="173">
        <v>45196</v>
      </c>
      <c r="S469" s="209">
        <v>2023001860</v>
      </c>
      <c r="T469" s="173">
        <v>45254</v>
      </c>
      <c r="U469" s="174">
        <v>45259</v>
      </c>
      <c r="V469" s="173">
        <v>45266</v>
      </c>
      <c r="W469" s="209" t="s">
        <v>148</v>
      </c>
      <c r="X469" s="168" t="s">
        <v>1256</v>
      </c>
      <c r="Y469" s="174">
        <v>45278</v>
      </c>
      <c r="Z469" s="268">
        <v>45286</v>
      </c>
      <c r="AA469" s="209"/>
      <c r="AB469" s="209"/>
      <c r="AC469" s="209"/>
      <c r="AD469" s="209"/>
      <c r="AE469" s="400"/>
      <c r="AF469" s="212"/>
      <c r="AG469" s="247">
        <v>45407</v>
      </c>
      <c r="AH469" s="206">
        <v>45455</v>
      </c>
      <c r="AI469" s="207">
        <v>101374230</v>
      </c>
      <c r="AJ469" s="207">
        <f>L469-AI469</f>
        <v>450153</v>
      </c>
      <c r="AK469" s="196">
        <v>100</v>
      </c>
      <c r="AL469" s="196">
        <v>100</v>
      </c>
      <c r="AM469" s="196"/>
      <c r="AN469" s="411" t="s">
        <v>77</v>
      </c>
      <c r="AO469" s="176" t="s">
        <v>78</v>
      </c>
      <c r="AP469" s="34" t="s">
        <v>3362</v>
      </c>
    </row>
    <row r="470" spans="1:42" s="177" customFormat="1" x14ac:dyDescent="0.25">
      <c r="A470" s="209" t="s">
        <v>1690</v>
      </c>
      <c r="B470" s="301" t="s">
        <v>2479</v>
      </c>
      <c r="C470" s="271">
        <v>120634</v>
      </c>
      <c r="D470" s="268">
        <v>45254</v>
      </c>
      <c r="E470" s="209" t="s">
        <v>1307</v>
      </c>
      <c r="F470" s="347" t="s">
        <v>3363</v>
      </c>
      <c r="G470" s="170" t="s">
        <v>679</v>
      </c>
      <c r="H470" s="209" t="s">
        <v>3364</v>
      </c>
      <c r="I470" s="171" t="s">
        <v>3365</v>
      </c>
      <c r="J470" s="347" t="s">
        <v>3366</v>
      </c>
      <c r="K470" s="209" t="s">
        <v>62</v>
      </c>
      <c r="L470" s="209">
        <v>65538579.479999997</v>
      </c>
      <c r="M470" s="209">
        <v>0</v>
      </c>
      <c r="N470" s="209">
        <v>0</v>
      </c>
      <c r="O470" s="209">
        <v>65538579.479999997</v>
      </c>
      <c r="P470" s="209">
        <v>2023001146</v>
      </c>
      <c r="Q470" s="339" t="s">
        <v>3367</v>
      </c>
      <c r="R470" s="173">
        <v>45223</v>
      </c>
      <c r="S470" s="209">
        <v>2023001859</v>
      </c>
      <c r="T470" s="173">
        <v>45254</v>
      </c>
      <c r="U470" s="174">
        <v>45254</v>
      </c>
      <c r="V470" s="173">
        <v>45255</v>
      </c>
      <c r="W470" s="209" t="s">
        <v>180</v>
      </c>
      <c r="X470" s="168" t="s">
        <v>188</v>
      </c>
      <c r="Y470" s="174">
        <v>45264</v>
      </c>
      <c r="Z470" s="268">
        <v>45257</v>
      </c>
      <c r="AA470" s="209"/>
      <c r="AB470" s="209"/>
      <c r="AC470" s="209"/>
      <c r="AD470" s="342"/>
      <c r="AE470" s="209"/>
      <c r="AF470" s="209"/>
      <c r="AG470" s="167">
        <v>45622</v>
      </c>
      <c r="AH470" s="173"/>
      <c r="AI470" s="401">
        <v>65538579.479999997</v>
      </c>
      <c r="AJ470" s="401">
        <f>L470-AI470</f>
        <v>0</v>
      </c>
      <c r="AK470" s="209">
        <v>34</v>
      </c>
      <c r="AL470" s="209">
        <v>100</v>
      </c>
      <c r="AM470" s="209"/>
      <c r="AN470" s="423" t="s">
        <v>210</v>
      </c>
      <c r="AO470" s="209" t="s">
        <v>210</v>
      </c>
      <c r="AP470" s="34" t="s">
        <v>3368</v>
      </c>
    </row>
    <row r="471" spans="1:42" s="177" customFormat="1" x14ac:dyDescent="0.25">
      <c r="A471" s="267" t="s">
        <v>54</v>
      </c>
      <c r="B471" s="301" t="s">
        <v>3369</v>
      </c>
      <c r="C471" s="271">
        <v>453</v>
      </c>
      <c r="D471" s="268">
        <v>45259</v>
      </c>
      <c r="E471" s="209" t="s">
        <v>57</v>
      </c>
      <c r="F471" s="347" t="s">
        <v>3370</v>
      </c>
      <c r="G471" s="170" t="s">
        <v>3336</v>
      </c>
      <c r="H471" s="209" t="s">
        <v>3371</v>
      </c>
      <c r="I471" s="171">
        <v>12233857</v>
      </c>
      <c r="J471" s="209" t="s">
        <v>3372</v>
      </c>
      <c r="K471" s="209" t="s">
        <v>76</v>
      </c>
      <c r="L471" s="209">
        <v>6659100</v>
      </c>
      <c r="M471" s="209">
        <v>0</v>
      </c>
      <c r="N471" s="209">
        <v>0</v>
      </c>
      <c r="O471" s="209">
        <v>6659100</v>
      </c>
      <c r="P471" s="209">
        <v>2023001232</v>
      </c>
      <c r="Q471" s="339" t="s">
        <v>3373</v>
      </c>
      <c r="R471" s="173">
        <v>45251</v>
      </c>
      <c r="S471" s="209">
        <v>2023001896</v>
      </c>
      <c r="T471" s="173">
        <v>45259</v>
      </c>
      <c r="U471" s="268" t="s">
        <v>87</v>
      </c>
      <c r="V471" s="173" t="s">
        <v>87</v>
      </c>
      <c r="W471" s="209" t="s">
        <v>148</v>
      </c>
      <c r="X471" s="168" t="s">
        <v>208</v>
      </c>
      <c r="Y471" s="174">
        <v>45261</v>
      </c>
      <c r="Z471" s="268">
        <v>45261</v>
      </c>
      <c r="AA471" s="218"/>
      <c r="AB471" s="218"/>
      <c r="AC471" s="218"/>
      <c r="AD471" s="218"/>
      <c r="AE471" s="212"/>
      <c r="AF471" s="212"/>
      <c r="AG471" s="247">
        <v>45290</v>
      </c>
      <c r="AH471" s="353">
        <v>45302</v>
      </c>
      <c r="AI471" s="207">
        <v>4439400</v>
      </c>
      <c r="AJ471" s="207">
        <f>O471-AI471</f>
        <v>2219700</v>
      </c>
      <c r="AK471" s="212">
        <v>66.66</v>
      </c>
      <c r="AL471" s="212">
        <v>66.66</v>
      </c>
      <c r="AM471" s="208"/>
      <c r="AN471" s="413" t="s">
        <v>77</v>
      </c>
      <c r="AO471" s="209" t="s">
        <v>68</v>
      </c>
      <c r="AP471" s="34" t="s">
        <v>3374</v>
      </c>
    </row>
    <row r="472" spans="1:42" s="177" customFormat="1" x14ac:dyDescent="0.25">
      <c r="A472" s="267" t="s">
        <v>951</v>
      </c>
      <c r="B472" s="301" t="s">
        <v>3375</v>
      </c>
      <c r="C472" s="271">
        <v>454</v>
      </c>
      <c r="D472" s="268">
        <v>45259</v>
      </c>
      <c r="E472" s="209" t="s">
        <v>1307</v>
      </c>
      <c r="F472" s="347" t="s">
        <v>3376</v>
      </c>
      <c r="G472" s="170" t="s">
        <v>2361</v>
      </c>
      <c r="H472" s="209" t="s">
        <v>2807</v>
      </c>
      <c r="I472" s="171">
        <v>7705246</v>
      </c>
      <c r="J472" s="209" t="s">
        <v>2808</v>
      </c>
      <c r="K472" s="209" t="s">
        <v>76</v>
      </c>
      <c r="L472" s="209">
        <v>9044000</v>
      </c>
      <c r="M472" s="209">
        <v>0</v>
      </c>
      <c r="N472" s="209">
        <v>0</v>
      </c>
      <c r="O472" s="209">
        <v>9044000</v>
      </c>
      <c r="P472" s="209">
        <v>2023001199</v>
      </c>
      <c r="Q472" s="339" t="s">
        <v>3377</v>
      </c>
      <c r="R472" s="173">
        <v>45237</v>
      </c>
      <c r="S472" s="209">
        <v>2023001894</v>
      </c>
      <c r="T472" s="173">
        <v>45259</v>
      </c>
      <c r="U472" s="174">
        <v>45261</v>
      </c>
      <c r="V472" s="173">
        <v>45265</v>
      </c>
      <c r="W472" s="209" t="s">
        <v>159</v>
      </c>
      <c r="X472" s="168" t="s">
        <v>160</v>
      </c>
      <c r="Y472" s="174">
        <v>45259</v>
      </c>
      <c r="Z472" s="402">
        <v>45266</v>
      </c>
      <c r="AA472" s="209"/>
      <c r="AB472" s="209"/>
      <c r="AC472" s="209"/>
      <c r="AD472" s="209"/>
      <c r="AE472" s="209"/>
      <c r="AF472" s="209"/>
      <c r="AG472" s="167">
        <v>45296</v>
      </c>
      <c r="AH472" s="174">
        <v>45302</v>
      </c>
      <c r="AI472" s="401">
        <v>9043982.2899999991</v>
      </c>
      <c r="AJ472" s="401">
        <f>L472-AI472</f>
        <v>17.71000000089407</v>
      </c>
      <c r="AK472" s="403">
        <f>AI472*100/O472</f>
        <v>99.999804179566553</v>
      </c>
      <c r="AL472" s="209">
        <v>100</v>
      </c>
      <c r="AM472" s="168"/>
      <c r="AN472" s="410" t="s">
        <v>77</v>
      </c>
      <c r="AO472" s="209" t="s">
        <v>78</v>
      </c>
      <c r="AP472" s="34" t="s">
        <v>3378</v>
      </c>
    </row>
    <row r="473" spans="1:42" s="177" customFormat="1" x14ac:dyDescent="0.25">
      <c r="A473" s="209" t="s">
        <v>1627</v>
      </c>
      <c r="B473" s="339" t="s">
        <v>3379</v>
      </c>
      <c r="C473" s="271">
        <v>455</v>
      </c>
      <c r="D473" s="268">
        <v>45289</v>
      </c>
      <c r="E473" s="209" t="s">
        <v>2159</v>
      </c>
      <c r="F473" s="347" t="s">
        <v>3380</v>
      </c>
      <c r="G473" s="170" t="s">
        <v>982</v>
      </c>
      <c r="H473" s="209" t="s">
        <v>3236</v>
      </c>
      <c r="I473" s="171">
        <v>79142300</v>
      </c>
      <c r="J473" s="209" t="s">
        <v>3381</v>
      </c>
      <c r="K473" s="209" t="s">
        <v>76</v>
      </c>
      <c r="L473" s="209">
        <v>49928254</v>
      </c>
      <c r="M473" s="209">
        <v>0</v>
      </c>
      <c r="N473" s="209">
        <v>0</v>
      </c>
      <c r="O473" s="209">
        <v>49928254</v>
      </c>
      <c r="P473" s="209" t="s">
        <v>3382</v>
      </c>
      <c r="Q473" s="339" t="s">
        <v>3383</v>
      </c>
      <c r="R473" s="173">
        <v>45138</v>
      </c>
      <c r="S473" s="209">
        <v>2023000042</v>
      </c>
      <c r="T473" s="173">
        <v>45265</v>
      </c>
      <c r="U473" s="174">
        <v>45293</v>
      </c>
      <c r="V473" s="173">
        <v>45307</v>
      </c>
      <c r="W473" s="209" t="s">
        <v>581</v>
      </c>
      <c r="X473" s="168" t="s">
        <v>582</v>
      </c>
      <c r="Y473" s="174" t="s">
        <v>87</v>
      </c>
      <c r="Z473" s="268" t="s">
        <v>87</v>
      </c>
      <c r="AA473" s="210"/>
      <c r="AB473" s="210"/>
      <c r="AC473" s="210"/>
      <c r="AD473" s="210"/>
      <c r="AE473" s="212"/>
      <c r="AF473" s="400"/>
      <c r="AG473" s="247">
        <v>45362</v>
      </c>
      <c r="AH473" s="206">
        <v>45362</v>
      </c>
      <c r="AI473" s="207">
        <v>0</v>
      </c>
      <c r="AJ473" s="207">
        <f>O473-AI473</f>
        <v>49928254</v>
      </c>
      <c r="AK473" s="212">
        <v>0</v>
      </c>
      <c r="AL473" s="212">
        <v>0</v>
      </c>
      <c r="AM473" s="355"/>
      <c r="AN473" s="424" t="s">
        <v>78</v>
      </c>
      <c r="AO473" s="267" t="s">
        <v>3384</v>
      </c>
      <c r="AP473" s="34" t="s">
        <v>3385</v>
      </c>
    </row>
    <row r="474" spans="1:42" s="177" customFormat="1" x14ac:dyDescent="0.25">
      <c r="A474" s="209" t="s">
        <v>1305</v>
      </c>
      <c r="B474" s="339" t="s">
        <v>3386</v>
      </c>
      <c r="C474" s="271">
        <v>456</v>
      </c>
      <c r="D474" s="268">
        <v>45264</v>
      </c>
      <c r="E474" s="209" t="s">
        <v>1516</v>
      </c>
      <c r="F474" s="303" t="s">
        <v>3387</v>
      </c>
      <c r="G474" s="170" t="s">
        <v>1618</v>
      </c>
      <c r="H474" s="267" t="s">
        <v>3388</v>
      </c>
      <c r="I474" s="171">
        <v>1017189572</v>
      </c>
      <c r="J474" s="209" t="s">
        <v>3389</v>
      </c>
      <c r="K474" s="209" t="s">
        <v>76</v>
      </c>
      <c r="L474" s="209">
        <v>46400000</v>
      </c>
      <c r="M474" s="209">
        <v>0</v>
      </c>
      <c r="N474" s="209">
        <v>0</v>
      </c>
      <c r="O474" s="209">
        <v>46400000</v>
      </c>
      <c r="P474" s="267">
        <v>2023001122</v>
      </c>
      <c r="Q474" s="301" t="s">
        <v>3390</v>
      </c>
      <c r="R474" s="173">
        <v>45211</v>
      </c>
      <c r="S474" s="267">
        <v>2023001931</v>
      </c>
      <c r="T474" s="173">
        <v>45265</v>
      </c>
      <c r="U474" s="174">
        <v>45261</v>
      </c>
      <c r="V474" s="173">
        <v>45280</v>
      </c>
      <c r="W474" s="267" t="s">
        <v>180</v>
      </c>
      <c r="X474" s="168" t="s">
        <v>188</v>
      </c>
      <c r="Y474" s="174">
        <v>45630</v>
      </c>
      <c r="Z474" s="268">
        <v>45280</v>
      </c>
      <c r="AA474" s="218"/>
      <c r="AB474" s="218"/>
      <c r="AC474" s="218"/>
      <c r="AD474" s="345"/>
      <c r="AE474" s="209"/>
      <c r="AF474" s="209"/>
      <c r="AG474" s="167">
        <v>45341</v>
      </c>
      <c r="AH474" s="173"/>
      <c r="AI474" s="175"/>
      <c r="AJ474" s="175">
        <f t="shared" ref="AJ474:AJ482" si="33">L474-AI474</f>
        <v>46400000</v>
      </c>
      <c r="AK474" s="209">
        <v>0</v>
      </c>
      <c r="AL474" s="209">
        <v>0</v>
      </c>
      <c r="AM474" s="267"/>
      <c r="AN474" s="423" t="s">
        <v>67</v>
      </c>
      <c r="AO474" s="267" t="s">
        <v>210</v>
      </c>
      <c r="AP474" s="34" t="s">
        <v>3391</v>
      </c>
    </row>
    <row r="475" spans="1:42" s="177" customFormat="1" x14ac:dyDescent="0.25">
      <c r="A475" s="209" t="s">
        <v>1305</v>
      </c>
      <c r="B475" s="301" t="s">
        <v>3392</v>
      </c>
      <c r="C475" s="271">
        <v>457</v>
      </c>
      <c r="D475" s="268">
        <v>45265</v>
      </c>
      <c r="E475" s="267" t="s">
        <v>1516</v>
      </c>
      <c r="F475" s="303" t="s">
        <v>3393</v>
      </c>
      <c r="G475" s="170" t="s">
        <v>2207</v>
      </c>
      <c r="H475" s="267" t="s">
        <v>3394</v>
      </c>
      <c r="I475" s="171" t="s">
        <v>3395</v>
      </c>
      <c r="J475" s="267" t="s">
        <v>3396</v>
      </c>
      <c r="K475" s="267" t="s">
        <v>62</v>
      </c>
      <c r="L475" s="209">
        <v>316261656</v>
      </c>
      <c r="M475" s="209">
        <v>0</v>
      </c>
      <c r="N475" s="209">
        <v>0</v>
      </c>
      <c r="O475" s="209">
        <v>316261656</v>
      </c>
      <c r="P475" s="267" t="s">
        <v>3397</v>
      </c>
      <c r="Q475" s="301" t="s">
        <v>3398</v>
      </c>
      <c r="R475" s="173" t="s">
        <v>3399</v>
      </c>
      <c r="S475" s="267" t="s">
        <v>3400</v>
      </c>
      <c r="T475" s="173">
        <v>45265</v>
      </c>
      <c r="U475" s="174">
        <v>45266</v>
      </c>
      <c r="V475" s="173">
        <v>45271</v>
      </c>
      <c r="W475" s="267" t="s">
        <v>159</v>
      </c>
      <c r="X475" s="168" t="s">
        <v>160</v>
      </c>
      <c r="Y475" s="174">
        <v>45271</v>
      </c>
      <c r="Z475" s="402">
        <v>45272</v>
      </c>
      <c r="AA475" s="209" t="s">
        <v>3401</v>
      </c>
      <c r="AB475" s="209"/>
      <c r="AC475" s="209"/>
      <c r="AD475" s="209"/>
      <c r="AE475" s="210"/>
      <c r="AF475" s="210"/>
      <c r="AG475" s="200">
        <v>45387</v>
      </c>
      <c r="AH475" s="231">
        <v>45414</v>
      </c>
      <c r="AI475" s="202">
        <v>316261656</v>
      </c>
      <c r="AJ475" s="202">
        <v>0</v>
      </c>
      <c r="AK475" s="210">
        <v>100</v>
      </c>
      <c r="AL475" s="210">
        <v>100</v>
      </c>
      <c r="AM475" s="199"/>
      <c r="AN475" s="414" t="s">
        <v>77</v>
      </c>
      <c r="AO475" s="209" t="s">
        <v>78</v>
      </c>
      <c r="AP475" s="34" t="s">
        <v>3402</v>
      </c>
    </row>
    <row r="476" spans="1:42" s="177" customFormat="1" x14ac:dyDescent="0.25">
      <c r="A476" s="209" t="s">
        <v>951</v>
      </c>
      <c r="B476" s="339" t="s">
        <v>3403</v>
      </c>
      <c r="C476" s="271">
        <v>458</v>
      </c>
      <c r="D476" s="268">
        <v>45264</v>
      </c>
      <c r="E476" s="267" t="s">
        <v>82</v>
      </c>
      <c r="F476" s="347" t="s">
        <v>3404</v>
      </c>
      <c r="G476" s="170" t="s">
        <v>3405</v>
      </c>
      <c r="H476" s="209" t="s">
        <v>3406</v>
      </c>
      <c r="I476" s="171">
        <v>1075284319</v>
      </c>
      <c r="J476" s="209" t="s">
        <v>3407</v>
      </c>
      <c r="K476" s="209" t="s">
        <v>76</v>
      </c>
      <c r="L476" s="209">
        <v>5359000</v>
      </c>
      <c r="M476" s="209">
        <v>0</v>
      </c>
      <c r="N476" s="209">
        <v>0</v>
      </c>
      <c r="O476" s="209">
        <v>5359000</v>
      </c>
      <c r="P476" s="209">
        <v>2023001125</v>
      </c>
      <c r="Q476" s="339" t="s">
        <v>3408</v>
      </c>
      <c r="R476" s="173">
        <v>45211</v>
      </c>
      <c r="S476" s="209">
        <v>2023001925</v>
      </c>
      <c r="T476" s="173">
        <v>45265</v>
      </c>
      <c r="U476" s="268" t="s">
        <v>87</v>
      </c>
      <c r="V476" s="173" t="s">
        <v>87</v>
      </c>
      <c r="W476" s="209" t="s">
        <v>757</v>
      </c>
      <c r="X476" s="168" t="s">
        <v>758</v>
      </c>
      <c r="Y476" s="174">
        <v>45266</v>
      </c>
      <c r="Z476" s="268">
        <v>45266</v>
      </c>
      <c r="AA476" s="210"/>
      <c r="AB476" s="210"/>
      <c r="AC476" s="343"/>
      <c r="AD476" s="210"/>
      <c r="AE476" s="210"/>
      <c r="AF476" s="210"/>
      <c r="AG476" s="200">
        <v>45342</v>
      </c>
      <c r="AH476" s="201">
        <v>45349</v>
      </c>
      <c r="AI476" s="202">
        <f>O476/2.5*2.5</f>
        <v>5359000</v>
      </c>
      <c r="AJ476" s="202">
        <f t="shared" si="33"/>
        <v>0</v>
      </c>
      <c r="AK476" s="210">
        <v>100</v>
      </c>
      <c r="AL476" s="210">
        <v>100</v>
      </c>
      <c r="AM476" s="199"/>
      <c r="AN476" s="410" t="s">
        <v>77</v>
      </c>
      <c r="AO476" s="267" t="s">
        <v>68</v>
      </c>
      <c r="AP476" s="34" t="s">
        <v>3409</v>
      </c>
    </row>
    <row r="477" spans="1:42" x14ac:dyDescent="0.25">
      <c r="A477" s="67" t="s">
        <v>1192</v>
      </c>
      <c r="B477" s="60" t="s">
        <v>1192</v>
      </c>
      <c r="C477" s="24">
        <v>459</v>
      </c>
      <c r="D477" s="29" t="s">
        <v>3410</v>
      </c>
      <c r="E477" s="67"/>
      <c r="F477" s="61"/>
      <c r="G477" s="48"/>
      <c r="H477" s="67"/>
      <c r="I477" s="28"/>
      <c r="J477" s="67"/>
      <c r="K477" s="67"/>
      <c r="L477" s="67"/>
      <c r="M477" s="67"/>
      <c r="N477" s="67"/>
      <c r="O477" s="67"/>
      <c r="P477" s="67"/>
      <c r="Q477" s="60"/>
      <c r="R477" s="79"/>
      <c r="S477" s="67"/>
      <c r="T477" s="79"/>
      <c r="U477" s="30"/>
      <c r="V477" s="79"/>
      <c r="W477" s="67"/>
      <c r="X477" s="33"/>
      <c r="Y477" s="30"/>
      <c r="Z477" s="67"/>
      <c r="AA477" s="67"/>
      <c r="AB477" s="67"/>
      <c r="AC477" s="67"/>
      <c r="AD477" s="108"/>
      <c r="AE477" s="108"/>
      <c r="AF477" s="94"/>
      <c r="AG477" s="66"/>
      <c r="AH477" s="103"/>
      <c r="AI477" s="104">
        <f>0*0</f>
        <v>0</v>
      </c>
      <c r="AJ477" s="104">
        <f>L477-AI477</f>
        <v>0</v>
      </c>
      <c r="AK477" s="94"/>
      <c r="AL477" s="94"/>
      <c r="AM477" s="75"/>
      <c r="AN477" s="425" t="s">
        <v>1192</v>
      </c>
      <c r="AO477" s="67"/>
      <c r="AP477" s="34"/>
    </row>
    <row r="478" spans="1:42" s="177" customFormat="1" x14ac:dyDescent="0.25">
      <c r="A478" s="209" t="s">
        <v>951</v>
      </c>
      <c r="B478" s="339" t="s">
        <v>3411</v>
      </c>
      <c r="C478" s="271">
        <v>460</v>
      </c>
      <c r="D478" s="268">
        <v>45267</v>
      </c>
      <c r="E478" s="209" t="s">
        <v>2159</v>
      </c>
      <c r="F478" s="347" t="s">
        <v>3412</v>
      </c>
      <c r="G478" s="170" t="s">
        <v>982</v>
      </c>
      <c r="H478" s="209" t="s">
        <v>3413</v>
      </c>
      <c r="I478" s="171">
        <v>12132626</v>
      </c>
      <c r="J478" s="209" t="s">
        <v>3414</v>
      </c>
      <c r="K478" s="209" t="s">
        <v>76</v>
      </c>
      <c r="L478" s="209">
        <v>10217150</v>
      </c>
      <c r="M478" s="209">
        <v>0</v>
      </c>
      <c r="N478" s="209">
        <v>0</v>
      </c>
      <c r="O478" s="209">
        <v>10217150</v>
      </c>
      <c r="P478" s="209">
        <v>2023001154</v>
      </c>
      <c r="Q478" s="339" t="s">
        <v>3415</v>
      </c>
      <c r="R478" s="173">
        <v>45225</v>
      </c>
      <c r="S478" s="209">
        <v>2023001947</v>
      </c>
      <c r="T478" s="173">
        <v>45267</v>
      </c>
      <c r="U478" s="174">
        <v>45267</v>
      </c>
      <c r="V478" s="173">
        <v>45274</v>
      </c>
      <c r="W478" s="209" t="s">
        <v>148</v>
      </c>
      <c r="X478" s="168" t="s">
        <v>1256</v>
      </c>
      <c r="Y478" s="174">
        <v>45278</v>
      </c>
      <c r="Z478" s="268">
        <v>45286</v>
      </c>
      <c r="AA478" s="209"/>
      <c r="AB478" s="209"/>
      <c r="AC478" s="209"/>
      <c r="AD478" s="209"/>
      <c r="AE478" s="342"/>
      <c r="AF478" s="209"/>
      <c r="AG478" s="167">
        <v>45407</v>
      </c>
      <c r="AH478" s="173">
        <v>45490</v>
      </c>
      <c r="AI478" s="175">
        <v>10217150</v>
      </c>
      <c r="AJ478" s="175">
        <f t="shared" si="33"/>
        <v>0</v>
      </c>
      <c r="AK478" s="209">
        <v>100</v>
      </c>
      <c r="AL478" s="209">
        <v>100</v>
      </c>
      <c r="AM478" s="176"/>
      <c r="AN478" s="426" t="s">
        <v>77</v>
      </c>
      <c r="AO478" s="176" t="s">
        <v>210</v>
      </c>
      <c r="AP478" s="34" t="s">
        <v>3416</v>
      </c>
    </row>
    <row r="479" spans="1:42" s="177" customFormat="1" x14ac:dyDescent="0.25">
      <c r="A479" s="209" t="s">
        <v>54</v>
      </c>
      <c r="B479" s="339" t="s">
        <v>3417</v>
      </c>
      <c r="C479" s="271">
        <v>461</v>
      </c>
      <c r="D479" s="268">
        <v>45273</v>
      </c>
      <c r="E479" s="209" t="s">
        <v>57</v>
      </c>
      <c r="F479" s="347" t="s">
        <v>3418</v>
      </c>
      <c r="G479" s="170" t="s">
        <v>973</v>
      </c>
      <c r="H479" s="209" t="s">
        <v>3419</v>
      </c>
      <c r="I479" s="171">
        <v>1078246290</v>
      </c>
      <c r="J479" s="267" t="s">
        <v>3420</v>
      </c>
      <c r="K479" s="209" t="s">
        <v>76</v>
      </c>
      <c r="L479" s="209">
        <v>59354162</v>
      </c>
      <c r="M479" s="209">
        <v>0</v>
      </c>
      <c r="N479" s="209">
        <v>0</v>
      </c>
      <c r="O479" s="209">
        <v>59354162</v>
      </c>
      <c r="P479" s="209" t="s">
        <v>3421</v>
      </c>
      <c r="Q479" s="339" t="s">
        <v>3422</v>
      </c>
      <c r="R479" s="173" t="s">
        <v>3423</v>
      </c>
      <c r="S479" s="209" t="s">
        <v>3424</v>
      </c>
      <c r="T479" s="173">
        <v>45274</v>
      </c>
      <c r="U479" s="174" t="s">
        <v>87</v>
      </c>
      <c r="V479" s="173" t="s">
        <v>87</v>
      </c>
      <c r="W479" s="209" t="s">
        <v>148</v>
      </c>
      <c r="X479" s="168" t="s">
        <v>896</v>
      </c>
      <c r="Y479" s="174">
        <v>45273</v>
      </c>
      <c r="Z479" s="268">
        <v>45278</v>
      </c>
      <c r="AA479" s="209"/>
      <c r="AB479" s="209"/>
      <c r="AC479" s="209"/>
      <c r="AD479" s="209"/>
      <c r="AE479" s="209"/>
      <c r="AF479" s="345"/>
      <c r="AG479" s="226">
        <v>45582</v>
      </c>
      <c r="AH479" s="216">
        <v>45635</v>
      </c>
      <c r="AI479" s="217">
        <v>59354162</v>
      </c>
      <c r="AJ479" s="217">
        <f t="shared" si="33"/>
        <v>0</v>
      </c>
      <c r="AK479" s="404">
        <v>100</v>
      </c>
      <c r="AL479" s="218">
        <v>100</v>
      </c>
      <c r="AM479" s="184"/>
      <c r="AN479" s="411" t="s">
        <v>77</v>
      </c>
      <c r="AO479" s="267" t="s">
        <v>210</v>
      </c>
      <c r="AP479" s="34" t="s">
        <v>3425</v>
      </c>
    </row>
    <row r="480" spans="1:42" s="177" customFormat="1" x14ac:dyDescent="0.25">
      <c r="A480" s="209" t="s">
        <v>54</v>
      </c>
      <c r="B480" s="339" t="s">
        <v>3426</v>
      </c>
      <c r="C480" s="271">
        <v>462</v>
      </c>
      <c r="D480" s="268">
        <v>45287</v>
      </c>
      <c r="E480" s="209" t="s">
        <v>1249</v>
      </c>
      <c r="F480" s="347" t="s">
        <v>3427</v>
      </c>
      <c r="G480" s="170" t="s">
        <v>679</v>
      </c>
      <c r="H480" s="209" t="s">
        <v>3428</v>
      </c>
      <c r="I480" s="223" t="s">
        <v>3429</v>
      </c>
      <c r="J480" s="209" t="s">
        <v>3430</v>
      </c>
      <c r="K480" s="209" t="s">
        <v>62</v>
      </c>
      <c r="L480" s="209">
        <v>2126208410</v>
      </c>
      <c r="M480" s="209">
        <v>3918455700</v>
      </c>
      <c r="N480" s="209">
        <v>0</v>
      </c>
      <c r="O480" s="209">
        <f>L480+M480</f>
        <v>6044664110</v>
      </c>
      <c r="P480" s="267" t="s">
        <v>3431</v>
      </c>
      <c r="Q480" s="301" t="s">
        <v>3432</v>
      </c>
      <c r="R480" s="173">
        <v>45279</v>
      </c>
      <c r="S480" s="267" t="s">
        <v>3431</v>
      </c>
      <c r="T480" s="173">
        <v>45279</v>
      </c>
      <c r="U480" s="174" t="s">
        <v>87</v>
      </c>
      <c r="V480" s="173" t="s">
        <v>87</v>
      </c>
      <c r="W480" s="209" t="s">
        <v>148</v>
      </c>
      <c r="X480" s="168" t="s">
        <v>1256</v>
      </c>
      <c r="Y480" s="174">
        <v>45338</v>
      </c>
      <c r="Z480" s="268">
        <v>45336</v>
      </c>
      <c r="AA480" s="209"/>
      <c r="AB480" s="209"/>
      <c r="AC480" s="209"/>
      <c r="AD480" s="209"/>
      <c r="AE480" s="342"/>
      <c r="AF480" s="209"/>
      <c r="AG480" s="167">
        <v>45701</v>
      </c>
      <c r="AH480" s="173"/>
      <c r="AI480" s="175">
        <f>5935416.2*0</f>
        <v>0</v>
      </c>
      <c r="AJ480" s="175">
        <f t="shared" si="33"/>
        <v>2126208410</v>
      </c>
      <c r="AK480" s="209">
        <v>0</v>
      </c>
      <c r="AL480" s="209">
        <v>0</v>
      </c>
      <c r="AM480" s="267"/>
      <c r="AN480" s="423" t="s">
        <v>210</v>
      </c>
      <c r="AO480" s="267" t="s">
        <v>210</v>
      </c>
      <c r="AP480" s="34" t="s">
        <v>3433</v>
      </c>
    </row>
    <row r="481" spans="1:42" s="177" customFormat="1" x14ac:dyDescent="0.25">
      <c r="A481" s="209" t="s">
        <v>1731</v>
      </c>
      <c r="B481" s="339" t="s">
        <v>3434</v>
      </c>
      <c r="C481" s="271">
        <v>463</v>
      </c>
      <c r="D481" s="268">
        <v>45286</v>
      </c>
      <c r="E481" s="209" t="s">
        <v>201</v>
      </c>
      <c r="F481" s="347" t="s">
        <v>3435</v>
      </c>
      <c r="G481" s="170" t="s">
        <v>771</v>
      </c>
      <c r="H481" s="209" t="s">
        <v>3436</v>
      </c>
      <c r="I481" s="171" t="s">
        <v>3437</v>
      </c>
      <c r="J481" s="209" t="s">
        <v>3438</v>
      </c>
      <c r="K481" s="209" t="s">
        <v>62</v>
      </c>
      <c r="L481" s="209">
        <v>2106108775</v>
      </c>
      <c r="M481" s="209">
        <v>0</v>
      </c>
      <c r="N481" s="209">
        <v>0</v>
      </c>
      <c r="O481" s="209">
        <v>2106108775</v>
      </c>
      <c r="P481" s="209">
        <v>2023001175</v>
      </c>
      <c r="Q481" s="339" t="s">
        <v>3439</v>
      </c>
      <c r="R481" s="173">
        <v>45231</v>
      </c>
      <c r="S481" s="209">
        <v>2023001997</v>
      </c>
      <c r="T481" s="173">
        <v>45287</v>
      </c>
      <c r="U481" s="174">
        <v>45287</v>
      </c>
      <c r="V481" s="173">
        <v>45289</v>
      </c>
      <c r="W481" s="209" t="s">
        <v>148</v>
      </c>
      <c r="X481" s="168" t="s">
        <v>3440</v>
      </c>
      <c r="Y481" s="174">
        <v>45286</v>
      </c>
      <c r="Z481" s="268">
        <v>45324</v>
      </c>
      <c r="AA481" s="209">
        <v>60</v>
      </c>
      <c r="AB481" s="370">
        <v>45499</v>
      </c>
      <c r="AC481" s="370">
        <v>45516</v>
      </c>
      <c r="AD481" s="209"/>
      <c r="AE481" s="209"/>
      <c r="AF481" s="405">
        <v>648287121</v>
      </c>
      <c r="AG481" s="167">
        <v>45581</v>
      </c>
      <c r="AH481" s="173">
        <v>45611</v>
      </c>
      <c r="AI481" s="175">
        <v>2721012248</v>
      </c>
      <c r="AJ481" s="175">
        <v>33383647</v>
      </c>
      <c r="AK481" s="209">
        <v>100</v>
      </c>
      <c r="AL481" s="209">
        <v>98.79</v>
      </c>
      <c r="AM481" s="267"/>
      <c r="AN481" s="423" t="s">
        <v>77</v>
      </c>
      <c r="AO481" s="267" t="s">
        <v>78</v>
      </c>
      <c r="AP481" s="34" t="s">
        <v>3441</v>
      </c>
    </row>
    <row r="482" spans="1:42" s="177" customFormat="1" x14ac:dyDescent="0.25">
      <c r="A482" s="209" t="s">
        <v>1305</v>
      </c>
      <c r="B482" s="301" t="s">
        <v>3442</v>
      </c>
      <c r="C482" s="271">
        <v>464</v>
      </c>
      <c r="D482" s="268">
        <v>45289</v>
      </c>
      <c r="E482" s="209" t="s">
        <v>1548</v>
      </c>
      <c r="F482" s="347" t="s">
        <v>3443</v>
      </c>
      <c r="G482" s="170" t="s">
        <v>2207</v>
      </c>
      <c r="H482" s="209" t="s">
        <v>3444</v>
      </c>
      <c r="I482" s="171">
        <v>38256636</v>
      </c>
      <c r="J482" s="209" t="s">
        <v>3445</v>
      </c>
      <c r="K482" s="209" t="s">
        <v>76</v>
      </c>
      <c r="L482" s="209">
        <v>209542500</v>
      </c>
      <c r="M482" s="209">
        <v>0</v>
      </c>
      <c r="N482" s="209">
        <v>0</v>
      </c>
      <c r="O482" s="209">
        <v>209542500</v>
      </c>
      <c r="P482" s="347" t="s">
        <v>3446</v>
      </c>
      <c r="Q482" s="339" t="s">
        <v>3447</v>
      </c>
      <c r="R482" s="384" t="s">
        <v>3448</v>
      </c>
      <c r="S482" s="209" t="s">
        <v>3449</v>
      </c>
      <c r="T482" s="173">
        <v>45288</v>
      </c>
      <c r="U482" s="174">
        <v>45289</v>
      </c>
      <c r="V482" s="173">
        <v>44936</v>
      </c>
      <c r="W482" s="209" t="s">
        <v>148</v>
      </c>
      <c r="X482" s="168" t="s">
        <v>1081</v>
      </c>
      <c r="Y482" s="174">
        <v>45301</v>
      </c>
      <c r="Z482" s="268">
        <v>45307</v>
      </c>
      <c r="AA482" s="209"/>
      <c r="AB482" s="370">
        <v>45394</v>
      </c>
      <c r="AC482" s="370">
        <v>45485</v>
      </c>
      <c r="AD482" s="218"/>
      <c r="AE482" s="218"/>
      <c r="AF482" s="218"/>
      <c r="AG482" s="226">
        <v>45397</v>
      </c>
      <c r="AH482" s="216">
        <v>45531</v>
      </c>
      <c r="AI482" s="406">
        <v>209542500</v>
      </c>
      <c r="AJ482" s="217">
        <f t="shared" si="33"/>
        <v>0</v>
      </c>
      <c r="AK482" s="183">
        <v>100</v>
      </c>
      <c r="AL482" s="218">
        <v>100</v>
      </c>
      <c r="AM482" s="208"/>
      <c r="AN482" s="413" t="s">
        <v>77</v>
      </c>
      <c r="AO482" s="267" t="s">
        <v>210</v>
      </c>
      <c r="AP482" s="34" t="s">
        <v>3450</v>
      </c>
    </row>
  </sheetData>
  <autoFilter ref="A5:K482"/>
  <mergeCells count="12">
    <mergeCell ref="W4:Y4"/>
    <mergeCell ref="Z4:AM4"/>
    <mergeCell ref="A1:AJ3"/>
    <mergeCell ref="AK2:AL2"/>
    <mergeCell ref="AK3:AL3"/>
    <mergeCell ref="A4:B4"/>
    <mergeCell ref="C4:G4"/>
    <mergeCell ref="H4:K4"/>
    <mergeCell ref="L4:O4"/>
    <mergeCell ref="P4:R4"/>
    <mergeCell ref="S4:T4"/>
    <mergeCell ref="U4:V4"/>
  </mergeCells>
  <dataValidations xWindow="940" yWindow="223" count="17">
    <dataValidation type="textLength" allowBlank="1" showInputMessage="1" showErrorMessage="1" errorTitle="Entrada no válida" error="Escriba un texto  Maximo 390 Caracteres" promptTitle="Cualquier contenido Maximo 390 Caracteres" prompt=" Registre aspectos importantes a considerar, y que amplíen o aclaren la información registrada. (MÁX. 390 CARACTERES)" sqref="AM350:AN350 AN439:AN442 AM192:AN195 AM358:AN359 AM327:AN331 AN422 AM320:AN320 AM470:AO470 AO423 AN270 AM122:AN127 AO159:AO167 AM457 AN445 AM275:AM276 AM157:AO157 AM132:AN133 AO308 AM175:AN175 AM15 AN313 AN144 AM372:AN378 AN103 AM385:AN385 AM187:AN187 AO228 AM57:AN58 AN396 AM268:AN268 AN351 AO73:AO78 AN90:AN91 AM482:AN482 AM361:AN362 AO279:AO292 AO181:AO187 AM294:AM295 AO117:AO120 AN217:AN218 AN226:AO226 AM142:AN142 AM165 AM210:AO210 AN155:AO155 AN230 AO95:AO115 AM60:AO60 AO478 AN34:AN35 AM24:AN24 AO256:AO272 AM38:AN38 AM440 AM45:AN45 AM447:AN447 AO466 AM381 AM216:AN216 AO296:AO305 AM368 AM324:AN325 AM443:AO443 AO429:AO435 AM183:AN184 AM207:AN207 AN147 AM140 AO457:AO463 AM47:AN47 AM164:AN164 AM117 AM258 AN276:AO276 AM297:AN297 AM31:AN31 AM391:AN394 AN452 AM420:AN420 AN134 AM103:AM104 AO343:AO350 AM113:AN113 AM253:AM255 AM434:AM435 AM236:AN236 AM82:AM83 AM454:AN454 AO214:AO224 AM289 AM462:AN463 AM370:AM371 AN368:AN370 AM310 AO140:AO143 AM335:AN335 AM383 AM291:AN291 AM387:AN387 AO358:AO364 AM50:AN50 AM176:AO178 AN381:AN383 AO366 AM449:AN449 AM135:AN135 AM34:AM36 AO391:AO421 AM442 AM429:AN429 AO437:AO442 AO189:AO194 AM304:AN304 AM283 AO310:AO325 AM256:AN256 AM94:AN94 AN82:AO82 AM364:AN364 AM111:AN111 AM89:AN89 AM240 AO198:AO208 AO71 AM409:AN409 AN266 AN242 AO231:AO254 AM287 AM337:AN338 AN434:AN437 AM161:AN162 AO169 AO444:AO445 AN464 AO368:AO385 AM479:AN479 AM247 AM316:AN318 AM347:AN347 AO387:AO388 AM322:AN322 AM403:AN403 AM367:AN367 AM288:AN288 AM424:AN425 AO427 AM398:AN400 AM437 AM438:AN438 AM355:AN356 AM118:AN119 AM203:AN205 AM244:AN246 AM100:AN100 AM280 AM281:AN282 AO274 AO123:AO138 AM432:AN433 AO327:AO341 AM232:AN232 AM302:AN302 AM299:AN299 AO468 AO447:AO455 AM353:AN353 AM343:AN344 AO425 AO352:AO356 AM333:AN333 AM272:AM273 AO80:AO81 AO83:AO86">
      <formula1>0</formula1>
      <formula2>390</formula2>
    </dataValidation>
    <dataValidation type="date" allowBlank="1" showInputMessage="1" errorTitle="Entrada no válida" error="Por favor escriba una fecha válida (AAAA/MM/DD)" promptTitle="Ingrese una fecha (AAAA/MM/DD)" prompt=" Registre fecha de inicio del contrato (Acta de Inicio o Aprobac de Pólizas, según el caso) de acuerdo con clase de contrato. Si no tiene info, DEJE EN BLANCO ESTA CELDA. (FORMATO AAAA/MM/DD)." sqref="Z403:Z404 Z426:Z427 Z429:Z435 Z437:Z442 Z447 Z462 Z468:Z469 Z473 Z478:Z479 Z65">
      <formula1>1900/1/1</formula1>
      <formula2>3000/1/1</formula2>
    </dataValidation>
    <dataValidation type="textLength" allowBlank="1" showInputMessage="1" showErrorMessage="1" errorTitle="Entrada no válida" error="Escriba un texto " promptTitle="Cualquier contenido" prompt=" Registre COMPLETO nombres y apellidos del Supervisor del contrato." sqref="X44:X50 X16:X42 X52:X53 X60:X66 X68:X71 X73:X76 X78:X92 X55:X58 X116:X133 X94:X114 X196 X198:X210 X145:X194 X227:X230 X212:X224 X465 X272:X274 X276 X387 X432:X433 X471 X256:X270 X383 X423:X425 X6:X14 X477 X135:X143 X401 X232:X254 X381 X418 X421 X278:X374 X429 X479">
      <formula1>0</formula1>
      <formula2>4000</formula2>
    </dataValidation>
    <dataValidation type="date" allowBlank="1" showInputMessage="1" errorTitle="Entrada no válida" error="Por favor escriba una fecha válida (AAAA/MM/DD)" promptTitle="Ingrese una fecha (AAAA/MM/DD)" prompt=" Registre fecha de terminación del contrato (según Acta de recibo del bien o serv. contratado o su equiv. cuando sea el caso). Si no tiene info, DEJE EN BLANCO ESTA CELDA. (FORMATO AAAA/MM/DD)." sqref="AG405:AG421 AG467:AG475 AG423:AG465 AG298:AG299 AG477:AG482 AG301:AG308 AG342:AG350 AG352:AG361 AG363:AG364 AG366:AG367 AG375 AG377:AG378 AG382:AG383 AG386:AG402 AG256:AG263 AG22:AG50 AG52:AG54 AG251 AG116:AG133 AG14 AH57:AH58 AG56:AG58 AH64 AG61:AG64 AG66 AG68 AG88:AG92 AG96 AG73:AG86 AG136:AG139 AG141:AG143 AG149 AG161:AG163 AG165:AG166 AG172 AG185 AG176 AG214 AG220 AG169:AG170 AG227:AG230 AH204 AG199:AG211 AG265:AG270 AG240:AG249 AG276 AG279:AG285 AG289 AG272:AG274 AG223:AG224 AG253 AG98:AG114 AG232:AG237 AG310:AG339 AH307">
      <formula1>1900/1/1</formula1>
      <formula2>3000/1/1</formula2>
    </dataValidation>
    <dataValidation type="date" allowBlank="1" showInputMessage="1" errorTitle="Entrada no válida" error="Por favor escriba una fecha válida (AAAA/MM/DD)" promptTitle="Ingrese una fecha (AAAA/MM/DD)" prompt=" Registre fecha del acta de liquidación del contrato, suscrita por las partes intervinientes. Si no tiene info, DEJE EN BLANCO ESTA CELDA. (FORMATO AAAA/MM/DD)." sqref="AH423:AH428 AH477 AH298:AH299 AH438:AH465 AH310:AH339 AH342:AH350 AH352:AH361 AH367 AG381:AH381 AH382:AH383 AH386:AH402 AH405:AH416 AH420 AH256:AH270 AH22:AH50 AH52:AH54 AH73:AH86 AH116:AH133 AH56 AH61:AH63 AH66 AH68 AH96 AH199:AH203 AH136:AH139 AH141:AH143 AH149 AH161:AH163 AH165:AH166 AH172 AH185 AH193 AH214 AH220 AH169:AH170 AH227:AH228 AH205:AH211 AH224 AH253 AH240:AH251 AH276 AH279:AH285 AH289 AH272:AH274 AH176 AH98:AH114 AH232:AH237 AH301:AH306 AH308">
      <formula1>1900/1/1</formula1>
      <formula2>3000/1/1</formula2>
    </dataValidation>
    <dataValidation type="decimal" allowBlank="1" showInputMessage="1" showErrorMessage="1" errorTitle="Entrada no válida" error="Por favor escriba un número" promptTitle="Escriba un número en esta casilla" prompt=" Registre EN NÚMERO el porcentaje sobre el avance presupuestal del contrato según la programación establecida en el cronograma. Solo en el caso de reporte de la SUSCRIPCIÓN se podrá colocar 0 (cero)." sqref="AL211 AL225">
      <formula1>-9223372036854770000</formula1>
      <formula2>9223372036854770000</formula2>
    </dataValidation>
    <dataValidation type="decimal" allowBlank="1" showInputMessage="1" showErrorMessage="1" errorTitle="Entrada no válida" error="Por favor escriba un número" promptTitle="Escriba un número en esta casilla" prompt=" Registre EN NÚMERO el % sobre avance REAL alcanzado presupuestalm a fecha de corte de rendición, conforme a informes de ejecución. Solo en caso de reporte de SUSCRIPCIÓN se podrá colocar 0 (cero)." sqref="AL346:AL358 AL360:AL370 AL380:AL421 AL433:AL468 AL372:AL378 AL425:AL427 AL477 AK298 AL429:AL431 AL423 AL52:AL58 AL60:AL66 AL69:AL71 AL94:AL114 AL145:AL170 AL135:AL143 AL37:AL50 AL198:AL210 AL232:AL251 AK86 AL212:AL224 AL188:AL196 AL73:AL92 AL253:AL274 AL172:AL186 AL16:AL20 AL22:AL35 AL226:AL230 AL116:AL133 AL276:AL279 AL281:AL284 AL6:AL14 AL286:AL344 AK463 AK482 AK28">
      <formula1>-9223372036854770000</formula1>
      <formula2>9223372036854770000</formula2>
    </dataValidation>
    <dataValidation type="decimal" allowBlank="1" showInputMessage="1" showErrorMessage="1" errorTitle="Entrada no válida" error="Por favor escriba un número" promptTitle="Escriba un número en esta casilla" prompt=" Registre EN NÚMERO el porcentaje sobre avance REAL alcanzado a fecha de corte de rendición, conforme a informes de ejecución. Solo en el caso de reporte de la SUSCRIPCIÓN se podrá colocar 0 (cero)." sqref="AL432 AK464:AK468 AK299:AK378 AK6:AK14 AK429:AK462 AK380:AK421 AL345 AK423:AK427 AL424 AK477 AL371 AK198:AK230 AK73:AK76 AL359 AK52:AK58 AK60:AK66 AL21 AK94:AK114 AK135:AK143 AK145:AK196 AL187 AL285 AL252 AL68 AK68:AK71 AL36 AL171 AK87:AK92 AK78:AK85 AL280:AL281 AK116:AK133 AK232:AK274 AK276:AK297 AK16:AK27 AK29:AK50">
      <formula1>-9223372036854770000</formula1>
      <formula2>9223372036854770000</formula2>
    </dataValidation>
    <dataValidation type="date" allowBlank="1" showInputMessage="1" errorTitle="Entrada no válida" error="Por favor escriba una fecha válida (AAAA/MM/DD)" promptTitle="Ingrese una fecha (AAAA/MM/DD)" prompt=" Registre la fecha en la cual se SUSCRIBIÓ el contrato  (Formato AAAA/MM/DD)." sqref="D287:D297 D315:D342 D344:D348 D353:D354">
      <formula1>1900/1/1</formula1>
      <formula2>3000/1/1</formula2>
    </dataValidation>
    <dataValidation type="custom" allowBlank="1" showInputMessage="1" showErrorMessage="1" prompt="Cualquier contenido Maximo 390 Caracteres -  Registre COMPLETO nombres y apellidos del Contratista si es Persona Natural, o la razón social si es Persona Jurídica." sqref="H80:H143 H145:H146 H148:H163">
      <formula1>AND(GTE(LEN(H80),MIN((0),(390))),LTE(LEN(H80),MAX((0),(390))))</formula1>
    </dataValidation>
    <dataValidation type="date" allowBlank="1" showInputMessage="1" prompt="Ingrese una fecha (AAAA/MM/DD) -  Registre fecha de terminación del contrato (según Acta de recibo del bien o serv. contratado o su equiv. cuando sea el caso). Si no tiene info, DEJE EN BLANCO ESTA CELDA. (FORMATO AAAA/MM/DD)." sqref="AG8:AG10 AG12 AG55 AG281 AG140 AG18:AG21 AG15:AG16 AG59:AG60 AG51 AG87 AG93:AG95 AG97 AG115 AG134:AG135 AG148 AG145:AG146 AG278 AG150:AG160">
      <formula1>1900/1/1</formula1>
      <formula2>3000/1/1</formula2>
    </dataValidation>
    <dataValidation type="date" allowBlank="1" showInputMessage="1" prompt="Ingrese una fecha (AAAA/MM/DD) -  Registre fecha de inicio del contrato (Acta de Inicio o Aprobac de Pólizas, según el caso) de acuerdo con clase de contrato. Si no tiene info, DEJE EN BLANCO ESTA CELDA. (FORMATO AAAA/MM/DD)." sqref="Z75 Z8:Z10 Z41:Z43 Z12 Z281 Z14:Z16 Z18:Z39 Z45:Z52 Z54:Z61 Z77 Z80:Z143 Z145:Z146 Z278 Z148:Z163">
      <formula1>1900/1/1</formula1>
      <formula2>3000/1/1</formula2>
    </dataValidation>
    <dataValidation type="custom" allowBlank="1" showInputMessage="1" showErrorMessage="1" prompt="Cualquier contenido -  Registre COMPLETO nombres y apellidos del Supervisor del contrato." sqref="X134 X115 X93 X195">
      <formula1>AND(GTE(LEN(X93),MIN((0),(4000))),LTE(LEN(X93),MAX((0),(4000))))</formula1>
    </dataValidation>
    <dataValidation type="custom" allowBlank="1" showInputMessage="1" showErrorMessage="1" prompt="Cualquier contenido Maximo 390 Caracteres -  Registre de manera breve el OBJETO del contrato. (MÁX 390 CARACTERES)." sqref="F80:F130 F132:F143 F145:F146 F148:F153">
      <formula1>AND(GTE(LEN(F80),MIN((0),(390))),LTE(LEN(F80),MAX((0),(390))))</formula1>
    </dataValidation>
    <dataValidation type="date" allowBlank="1" showInputMessage="1" prompt="Ingrese una fecha (AAAA/MM/DD) -  Registre la fecha en la cual se SUSCRIBIÓ el contrato  (Formato AAAA/MM/DD)." sqref="D50 D61 D75 D80:D143 D145:D146 D148:D163">
      <formula1>1900/1/1</formula1>
      <formula2>3000/1/1</formula2>
    </dataValidation>
    <dataValidation type="decimal" allowBlank="1" showInputMessage="1" showErrorMessage="1" prompt="Escriba un número en esta casilla -  Registre EN PESOS el valor inicial del contrato; si es en otra moneda, conviértalo a pesos con la TRM utilizada." sqref="I98 L80:L143 O156:O163 L145:L146 O145:O146 O148:O154 L148:L163 O80:O101 O103:O143">
      <formula1>-9223372036854770000</formula1>
      <formula2>9223372036854770000</formula2>
    </dataValidation>
    <dataValidation type="decimal" allowBlank="1" showInputMessage="1" showErrorMessage="1" prompt="Escriba un número en esta casilla -  Registre el número de la cédula de ciudadanía o del RUT del Contratista SIN PUNTOS NI COMAS" sqref="I80:I97 I99:I143 I145:I146 I148:I154 I156:I163">
      <formula1>-99999999999</formula1>
      <formula2>99999999999</formula2>
    </dataValidation>
  </dataValidations>
  <hyperlinks>
    <hyperlink ref="AP151" r:id="rId1"/>
    <hyperlink ref="AP278" r:id="rId2"/>
    <hyperlink ref="AP281" r:id="rId3"/>
    <hyperlink ref="AP6" r:id="rId4"/>
    <hyperlink ref="AP7" r:id="rId5"/>
    <hyperlink ref="AP9" r:id="rId6"/>
    <hyperlink ref="AP8" r:id="rId7"/>
    <hyperlink ref="AP10" r:id="rId8"/>
    <hyperlink ref="AP11" r:id="rId9"/>
    <hyperlink ref="AP14" r:id="rId10"/>
    <hyperlink ref="AP12" r:id="rId11"/>
    <hyperlink ref="AP13" r:id="rId12"/>
    <hyperlink ref="AP15" r:id="rId13"/>
    <hyperlink ref="AP16" r:id="rId14"/>
    <hyperlink ref="AP17" r:id="rId15"/>
    <hyperlink ref="AP19" r:id="rId16"/>
    <hyperlink ref="AP21" r:id="rId17"/>
    <hyperlink ref="AP18" r:id="rId18"/>
    <hyperlink ref="AP20" r:id="rId19"/>
    <hyperlink ref="AP22" r:id="rId20"/>
    <hyperlink ref="AP23" r:id="rId21"/>
    <hyperlink ref="AP24" r:id="rId22"/>
    <hyperlink ref="AP25" r:id="rId23"/>
    <hyperlink ref="AP26" r:id="rId24"/>
    <hyperlink ref="AP27" r:id="rId25"/>
    <hyperlink ref="AP29" r:id="rId26"/>
    <hyperlink ref="AP28" r:id="rId27"/>
    <hyperlink ref="AP30" r:id="rId28"/>
    <hyperlink ref="AP31" r:id="rId29"/>
    <hyperlink ref="AP32" r:id="rId30"/>
    <hyperlink ref="AP33" r:id="rId31"/>
    <hyperlink ref="AP36" r:id="rId32"/>
    <hyperlink ref="AP34" r:id="rId33"/>
    <hyperlink ref="AP35" r:id="rId34"/>
    <hyperlink ref="AP37" r:id="rId35"/>
    <hyperlink ref="AP38" r:id="rId36"/>
    <hyperlink ref="AP39" r:id="rId37"/>
    <hyperlink ref="AP40" r:id="rId38"/>
    <hyperlink ref="AP41" r:id="rId39"/>
    <hyperlink ref="AP42" r:id="rId40"/>
    <hyperlink ref="AP43" r:id="rId41"/>
    <hyperlink ref="AP44" r:id="rId42"/>
    <hyperlink ref="AP45" r:id="rId43"/>
    <hyperlink ref="AP46" r:id="rId44"/>
    <hyperlink ref="AP47" r:id="rId45"/>
    <hyperlink ref="AP48" r:id="rId46"/>
    <hyperlink ref="AP49" r:id="rId47"/>
    <hyperlink ref="AP50" r:id="rId48"/>
    <hyperlink ref="AP51" r:id="rId49"/>
    <hyperlink ref="AP52" r:id="rId50"/>
    <hyperlink ref="AP53" r:id="rId51"/>
    <hyperlink ref="AP54" r:id="rId52"/>
    <hyperlink ref="AP55" r:id="rId53"/>
    <hyperlink ref="AP56" r:id="rId54"/>
    <hyperlink ref="AP57" r:id="rId55"/>
    <hyperlink ref="AP58" r:id="rId56"/>
    <hyperlink ref="AP59" r:id="rId57"/>
    <hyperlink ref="AP60" r:id="rId58"/>
    <hyperlink ref="AP61" r:id="rId59"/>
    <hyperlink ref="AP62" r:id="rId60"/>
    <hyperlink ref="AP63" r:id="rId61"/>
    <hyperlink ref="AP69" r:id="rId62"/>
    <hyperlink ref="AP70" r:id="rId63"/>
    <hyperlink ref="AP71" r:id="rId64"/>
    <hyperlink ref="AP72" r:id="rId65"/>
    <hyperlink ref="AP73" r:id="rId66"/>
    <hyperlink ref="AP74" r:id="rId67"/>
    <hyperlink ref="AP76" r:id="rId68"/>
    <hyperlink ref="AP77" r:id="rId69"/>
    <hyperlink ref="AP78" r:id="rId70"/>
    <hyperlink ref="AP79" r:id="rId71"/>
    <hyperlink ref="AP80" r:id="rId72"/>
    <hyperlink ref="AP81" r:id="rId73"/>
    <hyperlink ref="AP82" r:id="rId74"/>
    <hyperlink ref="AP83" r:id="rId75"/>
    <hyperlink ref="AP84" r:id="rId76"/>
    <hyperlink ref="AP85" r:id="rId77"/>
    <hyperlink ref="AP100" r:id="rId78"/>
    <hyperlink ref="AP111" r:id="rId79"/>
    <hyperlink ref="AP116" r:id="rId80"/>
    <hyperlink ref="AP91" r:id="rId81"/>
    <hyperlink ref="AP90" r:id="rId82"/>
    <hyperlink ref="AP107" r:id="rId83"/>
    <hyperlink ref="AP110" r:id="rId84"/>
    <hyperlink ref="AP114" r:id="rId85"/>
    <hyperlink ref="AP106" r:id="rId86"/>
    <hyperlink ref="AP119" r:id="rId87"/>
    <hyperlink ref="AP64" r:id="rId88"/>
    <hyperlink ref="AP86" r:id="rId89"/>
    <hyperlink ref="AP87" r:id="rId90"/>
    <hyperlink ref="AP99" r:id="rId91"/>
    <hyperlink ref="AP103" r:id="rId92"/>
    <hyperlink ref="AP104" r:id="rId93"/>
    <hyperlink ref="AP88" r:id="rId94"/>
    <hyperlink ref="AP89" r:id="rId95"/>
    <hyperlink ref="AP92" r:id="rId96"/>
    <hyperlink ref="AP93" r:id="rId97"/>
    <hyperlink ref="AP94" r:id="rId98"/>
    <hyperlink ref="AP95" r:id="rId99"/>
    <hyperlink ref="AP96" r:id="rId100"/>
    <hyperlink ref="AP97" r:id="rId101"/>
    <hyperlink ref="AP98" r:id="rId102"/>
    <hyperlink ref="AP150" r:id="rId103"/>
    <hyperlink ref="AP120" r:id="rId104"/>
    <hyperlink ref="AP139" r:id="rId105"/>
    <hyperlink ref="AP122" r:id="rId106"/>
    <hyperlink ref="AP102" r:id="rId107"/>
    <hyperlink ref="AP105" r:id="rId108"/>
    <hyperlink ref="AP108" r:id="rId109"/>
    <hyperlink ref="AP112" r:id="rId110"/>
    <hyperlink ref="AP65" r:id="rId111"/>
    <hyperlink ref="AP68" r:id="rId112"/>
    <hyperlink ref="AP66" r:id="rId113"/>
    <hyperlink ref="AP67" r:id="rId114"/>
    <hyperlink ref="AP101" r:id="rId115"/>
    <hyperlink ref="AP109" r:id="rId116"/>
    <hyperlink ref="AP113" r:id="rId117"/>
    <hyperlink ref="AP115" r:id="rId118"/>
    <hyperlink ref="AP117" r:id="rId119"/>
    <hyperlink ref="AP118" r:id="rId120"/>
    <hyperlink ref="AP121" r:id="rId121"/>
    <hyperlink ref="AP123" r:id="rId122"/>
    <hyperlink ref="AP124" r:id="rId123"/>
    <hyperlink ref="AP125" r:id="rId124"/>
    <hyperlink ref="AP126" r:id="rId125"/>
    <hyperlink ref="AP127" r:id="rId126"/>
    <hyperlink ref="AP128" r:id="rId127"/>
    <hyperlink ref="AP129" r:id="rId128"/>
    <hyperlink ref="AP130" r:id="rId129"/>
    <hyperlink ref="AP131" r:id="rId130"/>
    <hyperlink ref="AP132" r:id="rId131"/>
    <hyperlink ref="AP133" r:id="rId132"/>
    <hyperlink ref="AP134" r:id="rId133"/>
    <hyperlink ref="AP135" r:id="rId134"/>
    <hyperlink ref="AP136" r:id="rId135"/>
    <hyperlink ref="AP137" r:id="rId136"/>
    <hyperlink ref="AP138" r:id="rId137"/>
    <hyperlink ref="AP140" r:id="rId138"/>
    <hyperlink ref="AP141" r:id="rId139"/>
    <hyperlink ref="AP142" r:id="rId140"/>
    <hyperlink ref="AP143" r:id="rId141"/>
    <hyperlink ref="AP144" r:id="rId142"/>
    <hyperlink ref="AP145" r:id="rId143"/>
    <hyperlink ref="AP146" r:id="rId144"/>
    <hyperlink ref="AP147" r:id="rId145"/>
    <hyperlink ref="AP148" r:id="rId146"/>
    <hyperlink ref="AP149" r:id="rId147"/>
    <hyperlink ref="AP75" r:id="rId148"/>
    <hyperlink ref="AP152" r:id="rId149"/>
    <hyperlink ref="AP153" r:id="rId150"/>
    <hyperlink ref="AP154" r:id="rId151"/>
    <hyperlink ref="AP155" r:id="rId152"/>
    <hyperlink ref="AP156" r:id="rId153"/>
    <hyperlink ref="AP157" r:id="rId154"/>
    <hyperlink ref="AP158" r:id="rId155"/>
    <hyperlink ref="AP159" r:id="rId156"/>
    <hyperlink ref="AP160" r:id="rId157"/>
    <hyperlink ref="AP161" r:id="rId158"/>
    <hyperlink ref="AP162" r:id="rId159"/>
    <hyperlink ref="AP163" r:id="rId160"/>
    <hyperlink ref="AP178" r:id="rId161"/>
    <hyperlink ref="AP165" r:id="rId162"/>
    <hyperlink ref="AP164" r:id="rId163"/>
    <hyperlink ref="AP166" r:id="rId164"/>
    <hyperlink ref="AP167" r:id="rId165"/>
    <hyperlink ref="AP168" r:id="rId166"/>
    <hyperlink ref="AP169" r:id="rId167"/>
    <hyperlink ref="AP170" r:id="rId168"/>
    <hyperlink ref="AP171" r:id="rId169"/>
    <hyperlink ref="AP172" r:id="rId170"/>
    <hyperlink ref="AP173" r:id="rId171"/>
    <hyperlink ref="AP174" r:id="rId172"/>
    <hyperlink ref="AP175" r:id="rId173"/>
    <hyperlink ref="AP176" r:id="rId174"/>
    <hyperlink ref="AP177" r:id="rId175"/>
    <hyperlink ref="AP179" r:id="rId176"/>
    <hyperlink ref="AP180" r:id="rId177"/>
    <hyperlink ref="AP181" r:id="rId178"/>
    <hyperlink ref="AP182" r:id="rId179"/>
    <hyperlink ref="AP183" r:id="rId180"/>
    <hyperlink ref="AP184" r:id="rId181"/>
    <hyperlink ref="AP185" r:id="rId182"/>
    <hyperlink ref="AP186" r:id="rId183"/>
    <hyperlink ref="AP187" r:id="rId184"/>
    <hyperlink ref="AP188" r:id="rId185"/>
    <hyperlink ref="AP189" r:id="rId186"/>
    <hyperlink ref="AP190" r:id="rId187"/>
    <hyperlink ref="AP191" r:id="rId188"/>
    <hyperlink ref="AP192" r:id="rId189"/>
    <hyperlink ref="AP193" r:id="rId190"/>
    <hyperlink ref="AP194" r:id="rId191"/>
    <hyperlink ref="AP195" r:id="rId192"/>
    <hyperlink ref="AP196" r:id="rId193"/>
    <hyperlink ref="AP197" r:id="rId194"/>
    <hyperlink ref="AP198" r:id="rId195"/>
    <hyperlink ref="AP199" r:id="rId196"/>
    <hyperlink ref="AP200" r:id="rId197"/>
    <hyperlink ref="AP201" r:id="rId198"/>
    <hyperlink ref="AP202" r:id="rId199"/>
    <hyperlink ref="AP203" r:id="rId200"/>
    <hyperlink ref="AP204" r:id="rId201"/>
    <hyperlink ref="AP205" r:id="rId202"/>
    <hyperlink ref="AP206" r:id="rId203"/>
    <hyperlink ref="AP207" r:id="rId204"/>
    <hyperlink ref="AP208" r:id="rId205"/>
    <hyperlink ref="AP209" r:id="rId206"/>
    <hyperlink ref="AP210" r:id="rId207"/>
    <hyperlink ref="AP211" r:id="rId208"/>
    <hyperlink ref="AP212" r:id="rId209"/>
    <hyperlink ref="AP213" r:id="rId210"/>
    <hyperlink ref="AP214" r:id="rId211"/>
    <hyperlink ref="AP215" r:id="rId212"/>
    <hyperlink ref="AP216" r:id="rId213"/>
    <hyperlink ref="AP217" r:id="rId214"/>
    <hyperlink ref="AP218" r:id="rId215"/>
    <hyperlink ref="AP219" r:id="rId216"/>
    <hyperlink ref="AP220" r:id="rId217"/>
    <hyperlink ref="AP221" r:id="rId218"/>
    <hyperlink ref="AP222" r:id="rId219"/>
    <hyperlink ref="AP223" r:id="rId220"/>
    <hyperlink ref="AP224" r:id="rId221"/>
    <hyperlink ref="AP230" r:id="rId222"/>
    <hyperlink ref="AP231" r:id="rId223"/>
    <hyperlink ref="AP232" r:id="rId224"/>
    <hyperlink ref="AP233" r:id="rId225"/>
    <hyperlink ref="AP234" r:id="rId226"/>
    <hyperlink ref="AP235" r:id="rId227"/>
    <hyperlink ref="AP236" r:id="rId228"/>
    <hyperlink ref="AP225" r:id="rId229"/>
    <hyperlink ref="AP226" r:id="rId230"/>
    <hyperlink ref="AP227" r:id="rId231"/>
    <hyperlink ref="AP228" r:id="rId232"/>
    <hyperlink ref="AP229" r:id="rId233"/>
    <hyperlink ref="AP237" r:id="rId234"/>
    <hyperlink ref="AP239" r:id="rId235"/>
    <hyperlink ref="AP238" r:id="rId236"/>
    <hyperlink ref="AP240" r:id="rId237"/>
    <hyperlink ref="AP241" r:id="rId238"/>
    <hyperlink ref="AP242" r:id="rId239"/>
    <hyperlink ref="AP243" r:id="rId240"/>
    <hyperlink ref="AP244" r:id="rId241"/>
    <hyperlink ref="AP245" r:id="rId242"/>
    <hyperlink ref="AP246" r:id="rId243"/>
    <hyperlink ref="AP247" r:id="rId244"/>
    <hyperlink ref="AP248" r:id="rId245"/>
    <hyperlink ref="AP250" r:id="rId246"/>
    <hyperlink ref="AP252" r:id="rId247"/>
    <hyperlink ref="AP249" r:id="rId248"/>
    <hyperlink ref="AP251" r:id="rId249"/>
    <hyperlink ref="AP253" r:id="rId250"/>
    <hyperlink ref="AP254" r:id="rId251"/>
    <hyperlink ref="AP255" r:id="rId252"/>
    <hyperlink ref="AP256" r:id="rId253"/>
    <hyperlink ref="AP257" r:id="rId254"/>
    <hyperlink ref="AP258" r:id="rId255"/>
    <hyperlink ref="AP259" r:id="rId256"/>
    <hyperlink ref="AP260" r:id="rId257"/>
    <hyperlink ref="AP261" r:id="rId258"/>
    <hyperlink ref="AP262" r:id="rId259"/>
    <hyperlink ref="AP263" r:id="rId260"/>
    <hyperlink ref="AP264" r:id="rId261"/>
    <hyperlink ref="AP265" r:id="rId262"/>
    <hyperlink ref="AP266" r:id="rId263"/>
    <hyperlink ref="AP267" r:id="rId264"/>
    <hyperlink ref="AP268" r:id="rId265"/>
    <hyperlink ref="AP269" r:id="rId266"/>
    <hyperlink ref="AP270" r:id="rId267"/>
    <hyperlink ref="AP271" r:id="rId268"/>
    <hyperlink ref="AP272" r:id="rId269"/>
    <hyperlink ref="AP273" r:id="rId270"/>
    <hyperlink ref="AP274" r:id="rId271"/>
    <hyperlink ref="AP275" r:id="rId272"/>
    <hyperlink ref="AP276" r:id="rId273"/>
    <hyperlink ref="AP277" r:id="rId274"/>
    <hyperlink ref="AP280" r:id="rId275"/>
    <hyperlink ref="AP279" r:id="rId276"/>
    <hyperlink ref="AP282" r:id="rId277"/>
    <hyperlink ref="AP284" r:id="rId278"/>
    <hyperlink ref="AP285" r:id="rId279"/>
    <hyperlink ref="AP287" r:id="rId280"/>
    <hyperlink ref="AP288" r:id="rId281"/>
    <hyperlink ref="AP289" r:id="rId282"/>
    <hyperlink ref="AP290" r:id="rId283"/>
    <hyperlink ref="AP305" r:id="rId284"/>
    <hyperlink ref="AP283" r:id="rId285"/>
    <hyperlink ref="AP365" r:id="rId286"/>
    <hyperlink ref="AP286" r:id="rId287"/>
    <hyperlink ref="AP291" r:id="rId288"/>
    <hyperlink ref="AP292" r:id="rId289"/>
    <hyperlink ref="AP293" r:id="rId290"/>
    <hyperlink ref="AP294" r:id="rId291"/>
    <hyperlink ref="AP295" r:id="rId292"/>
    <hyperlink ref="AP296" r:id="rId293"/>
    <hyperlink ref="AP297" r:id="rId294"/>
    <hyperlink ref="AP298" r:id="rId295"/>
    <hyperlink ref="AP299" r:id="rId296"/>
    <hyperlink ref="AP300" r:id="rId297"/>
    <hyperlink ref="AP301" r:id="rId298"/>
    <hyperlink ref="AP302" r:id="rId299"/>
    <hyperlink ref="AP303" r:id="rId300"/>
    <hyperlink ref="AP304" r:id="rId301"/>
    <hyperlink ref="AP306" r:id="rId302"/>
    <hyperlink ref="AP307" r:id="rId303"/>
    <hyperlink ref="AP308" r:id="rId304"/>
    <hyperlink ref="AP309" r:id="rId305"/>
    <hyperlink ref="AP310" r:id="rId306"/>
    <hyperlink ref="AP311" r:id="rId307"/>
    <hyperlink ref="AP312" r:id="rId308"/>
    <hyperlink ref="AP313" r:id="rId309"/>
    <hyperlink ref="AP314" r:id="rId310"/>
    <hyperlink ref="AP315" r:id="rId311"/>
    <hyperlink ref="AP316" r:id="rId312"/>
    <hyperlink ref="AP317" r:id="rId313"/>
    <hyperlink ref="AP318" r:id="rId314"/>
    <hyperlink ref="AP319" r:id="rId315"/>
    <hyperlink ref="AP320" r:id="rId316"/>
    <hyperlink ref="AP321" r:id="rId317"/>
    <hyperlink ref="AP322" r:id="rId318"/>
    <hyperlink ref="AP323" r:id="rId319"/>
    <hyperlink ref="AP324" r:id="rId320"/>
    <hyperlink ref="AP325" r:id="rId321"/>
    <hyperlink ref="AP326" r:id="rId322"/>
    <hyperlink ref="AP327" r:id="rId323"/>
    <hyperlink ref="AP328" r:id="rId324"/>
    <hyperlink ref="AP329" r:id="rId325"/>
    <hyperlink ref="AP330" r:id="rId326"/>
    <hyperlink ref="AP331" r:id="rId327"/>
    <hyperlink ref="AP332" r:id="rId328"/>
    <hyperlink ref="AP333" r:id="rId329"/>
    <hyperlink ref="AP334" r:id="rId330"/>
    <hyperlink ref="AP335" r:id="rId331"/>
    <hyperlink ref="AP336" r:id="rId332"/>
    <hyperlink ref="AP337" r:id="rId333"/>
    <hyperlink ref="AP338" r:id="rId334"/>
    <hyperlink ref="AP339" r:id="rId335"/>
    <hyperlink ref="AP340" r:id="rId336"/>
    <hyperlink ref="AP341" r:id="rId337"/>
    <hyperlink ref="AP342" r:id="rId338"/>
    <hyperlink ref="AP343" r:id="rId339"/>
    <hyperlink ref="AP344" r:id="rId340"/>
    <hyperlink ref="AP345" r:id="rId341"/>
    <hyperlink ref="AP346" r:id="rId342"/>
    <hyperlink ref="AP347" r:id="rId343"/>
    <hyperlink ref="AP348" r:id="rId344"/>
    <hyperlink ref="AP349" r:id="rId345"/>
    <hyperlink ref="AP350" r:id="rId346"/>
    <hyperlink ref="AP351" r:id="rId347"/>
    <hyperlink ref="AP352" r:id="rId348"/>
    <hyperlink ref="AP353" r:id="rId349"/>
    <hyperlink ref="AP354" r:id="rId350"/>
    <hyperlink ref="AP355" r:id="rId351"/>
    <hyperlink ref="AP356" r:id="rId352"/>
    <hyperlink ref="AP357" r:id="rId353"/>
    <hyperlink ref="AP358" r:id="rId354"/>
    <hyperlink ref="AP359" r:id="rId355"/>
    <hyperlink ref="AP360" r:id="rId356"/>
    <hyperlink ref="AP361" r:id="rId357"/>
    <hyperlink ref="AP362" r:id="rId358"/>
    <hyperlink ref="AP363" r:id="rId359"/>
    <hyperlink ref="AP364" r:id="rId360"/>
    <hyperlink ref="AP366" r:id="rId361"/>
    <hyperlink ref="AP367" r:id="rId362"/>
    <hyperlink ref="AP368" r:id="rId363"/>
    <hyperlink ref="AP370" r:id="rId364"/>
    <hyperlink ref="AP369" r:id="rId365"/>
    <hyperlink ref="AP371" r:id="rId366"/>
    <hyperlink ref="AP372" r:id="rId367"/>
    <hyperlink ref="AP373" r:id="rId368"/>
    <hyperlink ref="AP374" r:id="rId369"/>
    <hyperlink ref="AP375" r:id="rId370"/>
    <hyperlink ref="AP376" r:id="rId371"/>
    <hyperlink ref="AP377" r:id="rId372"/>
    <hyperlink ref="AP378" r:id="rId373"/>
    <hyperlink ref="AP379" r:id="rId374"/>
    <hyperlink ref="AP380" r:id="rId375"/>
    <hyperlink ref="AP381" r:id="rId376"/>
    <hyperlink ref="AP382" r:id="rId377"/>
    <hyperlink ref="AP384" r:id="rId378"/>
    <hyperlink ref="AP386" r:id="rId379"/>
    <hyperlink ref="AP387" r:id="rId380"/>
    <hyperlink ref="AP388" r:id="rId381"/>
    <hyperlink ref="AP389" r:id="rId382"/>
    <hyperlink ref="AP390" r:id="rId383"/>
    <hyperlink ref="AP391" r:id="rId384"/>
    <hyperlink ref="AP392" r:id="rId385"/>
    <hyperlink ref="AP393" r:id="rId386"/>
    <hyperlink ref="AP394" r:id="rId387"/>
    <hyperlink ref="AP395" r:id="rId388"/>
    <hyperlink ref="AP396" r:id="rId389"/>
    <hyperlink ref="AP397" r:id="rId390"/>
    <hyperlink ref="AP398" r:id="rId391"/>
    <hyperlink ref="AP399" r:id="rId392"/>
    <hyperlink ref="AP400" r:id="rId393"/>
    <hyperlink ref="AP401" r:id="rId394"/>
    <hyperlink ref="AP402" r:id="rId395"/>
    <hyperlink ref="AP403" r:id="rId396"/>
    <hyperlink ref="AP404" r:id="rId397"/>
    <hyperlink ref="AP405" r:id="rId398"/>
    <hyperlink ref="AP406" r:id="rId399"/>
    <hyperlink ref="AP407" r:id="rId400"/>
    <hyperlink ref="AP408" r:id="rId401"/>
    <hyperlink ref="AP409" r:id="rId402"/>
    <hyperlink ref="AP422" r:id="rId403"/>
    <hyperlink ref="AP410" r:id="rId404"/>
    <hyperlink ref="AP411" r:id="rId405"/>
    <hyperlink ref="AP412" r:id="rId406"/>
    <hyperlink ref="AP413" r:id="rId407"/>
    <hyperlink ref="AP414" r:id="rId408"/>
    <hyperlink ref="AP415" r:id="rId409"/>
    <hyperlink ref="AP416" r:id="rId410"/>
    <hyperlink ref="AP421" r:id="rId411"/>
    <hyperlink ref="AP417" r:id="rId412"/>
    <hyperlink ref="AP418" r:id="rId413"/>
    <hyperlink ref="AP419" r:id="rId414"/>
    <hyperlink ref="AP420" r:id="rId415"/>
    <hyperlink ref="AP423" r:id="rId416"/>
    <hyperlink ref="AP424" r:id="rId417"/>
    <hyperlink ref="AP385" r:id="rId418"/>
    <hyperlink ref="AP426" r:id="rId419"/>
    <hyperlink ref="AP427" r:id="rId420"/>
    <hyperlink ref="AP428" r:id="rId421"/>
    <hyperlink ref="AP429" r:id="rId422"/>
    <hyperlink ref="AP430" r:id="rId423"/>
    <hyperlink ref="AP431" r:id="rId424"/>
    <hyperlink ref="AP432" r:id="rId425"/>
    <hyperlink ref="AP433" r:id="rId426"/>
    <hyperlink ref="AP436" r:id="rId427"/>
    <hyperlink ref="AP437" r:id="rId428"/>
    <hyperlink ref="AP434" r:id="rId429"/>
    <hyperlink ref="AP438" r:id="rId430"/>
    <hyperlink ref="AP439" r:id="rId431"/>
    <hyperlink ref="AP435" r:id="rId432"/>
    <hyperlink ref="AP442" r:id="rId433"/>
    <hyperlink ref="AP444" r:id="rId434"/>
    <hyperlink ref="AP443" r:id="rId435"/>
    <hyperlink ref="AP441" r:id="rId436"/>
    <hyperlink ref="AP447" r:id="rId437"/>
    <hyperlink ref="AP446" r:id="rId438"/>
    <hyperlink ref="AP457" r:id="rId439"/>
    <hyperlink ref="AP456" r:id="rId440"/>
    <hyperlink ref="AP464" r:id="rId441"/>
    <hyperlink ref="AP468" r:id="rId442"/>
    <hyperlink ref="AP461" r:id="rId443"/>
    <hyperlink ref="AP467" r:id="rId444"/>
    <hyperlink ref="AP458" r:id="rId445"/>
    <hyperlink ref="AP459" r:id="rId446"/>
    <hyperlink ref="AP462" r:id="rId447"/>
    <hyperlink ref="AP448" r:id="rId448"/>
    <hyperlink ref="AP463" r:id="rId449"/>
    <hyperlink ref="AP465" r:id="rId450"/>
    <hyperlink ref="AP466" r:id="rId451"/>
    <hyperlink ref="AP460" r:id="rId452"/>
    <hyperlink ref="AP469" r:id="rId453"/>
    <hyperlink ref="AP455" r:id="rId454"/>
    <hyperlink ref="AP454" r:id="rId455"/>
    <hyperlink ref="AP453" r:id="rId456"/>
    <hyperlink ref="AP452" r:id="rId457"/>
    <hyperlink ref="AP451" r:id="rId458"/>
    <hyperlink ref="AP450" r:id="rId459"/>
    <hyperlink ref="AP449" r:id="rId460"/>
    <hyperlink ref="AP445" r:id="rId461"/>
    <hyperlink ref="AP471" r:id="rId462"/>
    <hyperlink ref="AP472" r:id="rId463"/>
    <hyperlink ref="AP473" r:id="rId464"/>
    <hyperlink ref="AP474" r:id="rId465"/>
    <hyperlink ref="AP475" r:id="rId466"/>
    <hyperlink ref="AP476" r:id="rId467"/>
    <hyperlink ref="AP470" r:id="rId468"/>
    <hyperlink ref="AP478" r:id="rId469"/>
    <hyperlink ref="AP479" r:id="rId470"/>
    <hyperlink ref="AP480" r:id="rId471"/>
    <hyperlink ref="AP481" r:id="rId472"/>
    <hyperlink ref="AP482" r:id="rId473"/>
    <hyperlink ref="AP440" r:id="rId474"/>
  </hyperlinks>
  <pageMargins left="0.7" right="0.7" top="0.75" bottom="0.75" header="0.3" footer="0.3"/>
  <pageSetup paperSize="9" orientation="portrait" r:id="rId47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23"/>
  <sheetViews>
    <sheetView workbookViewId="0">
      <selection activeCell="J25" sqref="J25"/>
    </sheetView>
  </sheetViews>
  <sheetFormatPr baseColWidth="10" defaultRowHeight="15" x14ac:dyDescent="0.25"/>
  <cols>
    <col min="1" max="1" width="9.140625" customWidth="1"/>
    <col min="3" max="3" width="8.140625" customWidth="1"/>
    <col min="5" max="5" width="17.140625" customWidth="1"/>
    <col min="6" max="6" width="28.85546875" customWidth="1"/>
    <col min="7" max="7" width="7" customWidth="1"/>
    <col min="8" max="8" width="28.28515625" customWidth="1"/>
    <col min="9" max="9" width="12.5703125" customWidth="1"/>
    <col min="11" max="11" width="10.42578125" customWidth="1"/>
    <col min="35" max="35" width="14.7109375" customWidth="1"/>
    <col min="36" max="36" width="14.5703125" customWidth="1"/>
  </cols>
  <sheetData>
    <row r="1" spans="1:42" ht="8.25" customHeight="1" x14ac:dyDescent="0.25">
      <c r="A1" s="428" t="s">
        <v>0</v>
      </c>
      <c r="B1" s="429"/>
      <c r="C1" s="429"/>
      <c r="D1" s="429"/>
      <c r="E1" s="429"/>
      <c r="F1" s="429"/>
      <c r="G1" s="429"/>
      <c r="H1" s="429"/>
      <c r="I1" s="429"/>
      <c r="J1" s="429"/>
      <c r="K1" s="429"/>
      <c r="L1" s="429"/>
      <c r="M1" s="429"/>
      <c r="N1" s="429"/>
      <c r="O1" s="429"/>
      <c r="P1" s="429"/>
      <c r="Q1" s="429"/>
      <c r="R1" s="429"/>
      <c r="S1" s="429"/>
      <c r="T1" s="429"/>
      <c r="U1" s="429"/>
      <c r="V1" s="429"/>
      <c r="W1" s="429"/>
      <c r="X1" s="429"/>
      <c r="Y1" s="429"/>
      <c r="Z1" s="429"/>
      <c r="AA1" s="429"/>
      <c r="AB1" s="429"/>
      <c r="AC1" s="429"/>
      <c r="AD1" s="429"/>
      <c r="AE1" s="429"/>
      <c r="AF1" s="429"/>
      <c r="AG1" s="429"/>
      <c r="AH1" s="429"/>
      <c r="AI1" s="429"/>
      <c r="AJ1" s="430"/>
      <c r="AK1" s="109" t="s">
        <v>1</v>
      </c>
      <c r="AL1" s="110"/>
      <c r="AM1" s="111" t="s">
        <v>2</v>
      </c>
      <c r="AN1" s="112"/>
      <c r="AO1" s="112"/>
      <c r="AP1" s="113"/>
    </row>
    <row r="2" spans="1:42" ht="9.75" customHeight="1" x14ac:dyDescent="0.25">
      <c r="A2" s="434"/>
      <c r="B2" s="435"/>
      <c r="C2" s="435"/>
      <c r="D2" s="435"/>
      <c r="E2" s="435"/>
      <c r="F2" s="435"/>
      <c r="G2" s="435"/>
      <c r="H2" s="435"/>
      <c r="I2" s="435"/>
      <c r="J2" s="435"/>
      <c r="K2" s="435"/>
      <c r="L2" s="435"/>
      <c r="M2" s="435"/>
      <c r="N2" s="435"/>
      <c r="O2" s="435"/>
      <c r="P2" s="435"/>
      <c r="Q2" s="435"/>
      <c r="R2" s="435"/>
      <c r="S2" s="435"/>
      <c r="T2" s="435"/>
      <c r="U2" s="435"/>
      <c r="V2" s="435"/>
      <c r="W2" s="435"/>
      <c r="X2" s="435"/>
      <c r="Y2" s="435"/>
      <c r="Z2" s="435"/>
      <c r="AA2" s="435"/>
      <c r="AB2" s="435"/>
      <c r="AC2" s="435"/>
      <c r="AD2" s="435"/>
      <c r="AE2" s="435"/>
      <c r="AF2" s="435"/>
      <c r="AG2" s="435"/>
      <c r="AH2" s="435"/>
      <c r="AI2" s="435"/>
      <c r="AJ2" s="436"/>
      <c r="AK2" s="440" t="s">
        <v>3</v>
      </c>
      <c r="AL2" s="441"/>
      <c r="AM2" s="115">
        <v>4</v>
      </c>
      <c r="AN2" s="112"/>
      <c r="AO2" s="112"/>
      <c r="AP2" s="113"/>
    </row>
    <row r="3" spans="1:42" ht="10.5" customHeight="1" thickBot="1" x14ac:dyDescent="0.3">
      <c r="A3" s="437"/>
      <c r="B3" s="438"/>
      <c r="C3" s="438"/>
      <c r="D3" s="438"/>
      <c r="E3" s="438"/>
      <c r="F3" s="438"/>
      <c r="G3" s="438"/>
      <c r="H3" s="438"/>
      <c r="I3" s="438"/>
      <c r="J3" s="438"/>
      <c r="K3" s="438"/>
      <c r="L3" s="438"/>
      <c r="M3" s="438"/>
      <c r="N3" s="438"/>
      <c r="O3" s="438"/>
      <c r="P3" s="438"/>
      <c r="Q3" s="438"/>
      <c r="R3" s="438"/>
      <c r="S3" s="438"/>
      <c r="T3" s="438"/>
      <c r="U3" s="438"/>
      <c r="V3" s="438"/>
      <c r="W3" s="438"/>
      <c r="X3" s="438"/>
      <c r="Y3" s="438"/>
      <c r="Z3" s="438"/>
      <c r="AA3" s="438"/>
      <c r="AB3" s="438"/>
      <c r="AC3" s="438"/>
      <c r="AD3" s="438"/>
      <c r="AE3" s="438"/>
      <c r="AF3" s="438"/>
      <c r="AG3" s="438"/>
      <c r="AH3" s="438"/>
      <c r="AI3" s="438"/>
      <c r="AJ3" s="439"/>
      <c r="AK3" s="442" t="s">
        <v>4</v>
      </c>
      <c r="AL3" s="443"/>
      <c r="AM3" s="116">
        <v>43497</v>
      </c>
      <c r="AN3" s="117"/>
      <c r="AO3" s="117"/>
      <c r="AP3" s="113"/>
    </row>
    <row r="4" spans="1:42" s="161" customFormat="1" ht="33" customHeight="1" thickBot="1" x14ac:dyDescent="0.3">
      <c r="A4" s="447" t="s">
        <v>5</v>
      </c>
      <c r="B4" s="449"/>
      <c r="C4" s="447" t="s">
        <v>6</v>
      </c>
      <c r="D4" s="448"/>
      <c r="E4" s="448"/>
      <c r="F4" s="448"/>
      <c r="G4" s="449"/>
      <c r="H4" s="447" t="s">
        <v>7</v>
      </c>
      <c r="I4" s="448"/>
      <c r="J4" s="448"/>
      <c r="K4" s="449"/>
      <c r="L4" s="453" t="s">
        <v>8</v>
      </c>
      <c r="M4" s="448"/>
      <c r="N4" s="448"/>
      <c r="O4" s="449"/>
      <c r="P4" s="454" t="s">
        <v>9</v>
      </c>
      <c r="Q4" s="448"/>
      <c r="R4" s="449"/>
      <c r="S4" s="455" t="s">
        <v>10</v>
      </c>
      <c r="T4" s="449"/>
      <c r="U4" s="454" t="s">
        <v>11</v>
      </c>
      <c r="V4" s="449"/>
      <c r="W4" s="447" t="s">
        <v>12</v>
      </c>
      <c r="X4" s="448"/>
      <c r="Y4" s="449"/>
      <c r="Z4" s="450" t="s">
        <v>13</v>
      </c>
      <c r="AA4" s="451"/>
      <c r="AB4" s="451"/>
      <c r="AC4" s="451"/>
      <c r="AD4" s="451"/>
      <c r="AE4" s="451"/>
      <c r="AF4" s="451"/>
      <c r="AG4" s="451"/>
      <c r="AH4" s="451"/>
      <c r="AI4" s="451"/>
      <c r="AJ4" s="451"/>
      <c r="AK4" s="451"/>
      <c r="AL4" s="451"/>
      <c r="AM4" s="452"/>
      <c r="AN4" s="147"/>
      <c r="AO4" s="147"/>
      <c r="AP4" s="148"/>
    </row>
    <row r="5" spans="1:42" s="161" customFormat="1" ht="72.75" customHeight="1" x14ac:dyDescent="0.25">
      <c r="A5" s="120" t="s">
        <v>14</v>
      </c>
      <c r="B5" s="121" t="s">
        <v>15</v>
      </c>
      <c r="C5" s="121" t="s">
        <v>16</v>
      </c>
      <c r="D5" s="122" t="s">
        <v>17</v>
      </c>
      <c r="E5" s="123" t="s">
        <v>18</v>
      </c>
      <c r="F5" s="124" t="s">
        <v>19</v>
      </c>
      <c r="G5" s="125" t="s">
        <v>20</v>
      </c>
      <c r="H5" s="120" t="s">
        <v>21</v>
      </c>
      <c r="I5" s="123" t="s">
        <v>22</v>
      </c>
      <c r="J5" s="123" t="s">
        <v>23</v>
      </c>
      <c r="K5" s="121" t="s">
        <v>24</v>
      </c>
      <c r="L5" s="126" t="s">
        <v>25</v>
      </c>
      <c r="M5" s="126" t="s">
        <v>26</v>
      </c>
      <c r="N5" s="127" t="s">
        <v>27</v>
      </c>
      <c r="O5" s="128" t="s">
        <v>28</v>
      </c>
      <c r="P5" s="129" t="s">
        <v>29</v>
      </c>
      <c r="Q5" s="130" t="s">
        <v>30</v>
      </c>
      <c r="R5" s="131" t="s">
        <v>4</v>
      </c>
      <c r="S5" s="132" t="s">
        <v>31</v>
      </c>
      <c r="T5" s="133" t="s">
        <v>4</v>
      </c>
      <c r="U5" s="134" t="s">
        <v>32</v>
      </c>
      <c r="V5" s="134" t="s">
        <v>33</v>
      </c>
      <c r="W5" s="120" t="s">
        <v>34</v>
      </c>
      <c r="X5" s="123" t="s">
        <v>35</v>
      </c>
      <c r="Y5" s="131" t="s">
        <v>36</v>
      </c>
      <c r="Z5" s="135" t="s">
        <v>37</v>
      </c>
      <c r="AA5" s="123" t="s">
        <v>38</v>
      </c>
      <c r="AB5" s="123" t="s">
        <v>39</v>
      </c>
      <c r="AC5" s="123" t="s">
        <v>40</v>
      </c>
      <c r="AD5" s="123" t="s">
        <v>41</v>
      </c>
      <c r="AE5" s="123" t="s">
        <v>42</v>
      </c>
      <c r="AF5" s="123" t="s">
        <v>43</v>
      </c>
      <c r="AG5" s="122" t="s">
        <v>44</v>
      </c>
      <c r="AH5" s="122" t="s">
        <v>45</v>
      </c>
      <c r="AI5" s="136" t="s">
        <v>46</v>
      </c>
      <c r="AJ5" s="136" t="s">
        <v>47</v>
      </c>
      <c r="AK5" s="123" t="s">
        <v>48</v>
      </c>
      <c r="AL5" s="121" t="s">
        <v>49</v>
      </c>
      <c r="AM5" s="137" t="s">
        <v>50</v>
      </c>
      <c r="AN5" s="138" t="s">
        <v>51</v>
      </c>
      <c r="AO5" s="138" t="s">
        <v>52</v>
      </c>
      <c r="AP5" s="138" t="s">
        <v>53</v>
      </c>
    </row>
    <row r="6" spans="1:42" x14ac:dyDescent="0.25">
      <c r="A6" s="18" t="s">
        <v>54</v>
      </c>
      <c r="B6" s="11" t="s">
        <v>1248</v>
      </c>
      <c r="C6" s="162">
        <v>156</v>
      </c>
      <c r="D6" s="12">
        <v>44981</v>
      </c>
      <c r="E6" s="69" t="s">
        <v>1249</v>
      </c>
      <c r="F6" s="13" t="s">
        <v>1250</v>
      </c>
      <c r="G6" s="14" t="s">
        <v>1251</v>
      </c>
      <c r="H6" s="18" t="s">
        <v>1252</v>
      </c>
      <c r="I6" s="15" t="s">
        <v>1253</v>
      </c>
      <c r="J6" s="18" t="s">
        <v>1254</v>
      </c>
      <c r="K6" s="18" t="s">
        <v>62</v>
      </c>
      <c r="L6" s="140">
        <v>920638346</v>
      </c>
      <c r="M6" s="140">
        <v>64444684</v>
      </c>
      <c r="N6" s="15">
        <v>0</v>
      </c>
      <c r="O6" s="15">
        <v>985083030</v>
      </c>
      <c r="P6" s="15">
        <v>2023000176</v>
      </c>
      <c r="Q6" s="11" t="s">
        <v>1255</v>
      </c>
      <c r="R6" s="16">
        <v>44957</v>
      </c>
      <c r="S6" s="15">
        <v>2023000268</v>
      </c>
      <c r="T6" s="16">
        <v>44981</v>
      </c>
      <c r="U6" s="77" t="s">
        <v>87</v>
      </c>
      <c r="V6" s="77" t="s">
        <v>87</v>
      </c>
      <c r="W6" s="18" t="s">
        <v>148</v>
      </c>
      <c r="X6" s="18" t="s">
        <v>1256</v>
      </c>
      <c r="Y6" s="16">
        <v>44991</v>
      </c>
      <c r="Z6" s="17">
        <v>44988</v>
      </c>
      <c r="AA6" s="78">
        <v>180</v>
      </c>
      <c r="AB6" s="78"/>
      <c r="AC6" s="85"/>
      <c r="AD6" s="18"/>
      <c r="AE6" s="18"/>
      <c r="AF6" s="18"/>
      <c r="AG6" s="12">
        <v>45472</v>
      </c>
      <c r="AH6" s="77"/>
      <c r="AI6" s="105">
        <v>276191503</v>
      </c>
      <c r="AJ6" s="105">
        <v>708891527</v>
      </c>
      <c r="AK6" s="69">
        <v>0</v>
      </c>
      <c r="AL6" s="69">
        <v>30</v>
      </c>
      <c r="AM6" s="7"/>
      <c r="AN6" s="149" t="s">
        <v>210</v>
      </c>
      <c r="AO6" s="18" t="s">
        <v>210</v>
      </c>
      <c r="AP6" s="19" t="s">
        <v>1257</v>
      </c>
    </row>
    <row r="7" spans="1:42" x14ac:dyDescent="0.25">
      <c r="A7" s="69" t="s">
        <v>54</v>
      </c>
      <c r="B7" s="41" t="s">
        <v>1762</v>
      </c>
      <c r="C7" s="163">
        <v>230</v>
      </c>
      <c r="D7" s="12">
        <v>45040</v>
      </c>
      <c r="E7" s="42" t="s">
        <v>1763</v>
      </c>
      <c r="F7" s="43" t="s">
        <v>1764</v>
      </c>
      <c r="G7" s="69" t="s">
        <v>1765</v>
      </c>
      <c r="H7" s="69" t="s">
        <v>1766</v>
      </c>
      <c r="I7" s="44" t="s">
        <v>1767</v>
      </c>
      <c r="J7" s="69" t="s">
        <v>1768</v>
      </c>
      <c r="K7" s="69" t="s">
        <v>62</v>
      </c>
      <c r="L7" s="44">
        <v>281461422</v>
      </c>
      <c r="M7" s="44">
        <v>0</v>
      </c>
      <c r="N7" s="44">
        <v>10000000</v>
      </c>
      <c r="O7" s="44">
        <v>291461422</v>
      </c>
      <c r="P7" s="44">
        <v>2023000439</v>
      </c>
      <c r="Q7" s="41" t="s">
        <v>1769</v>
      </c>
      <c r="R7" s="45">
        <v>45012</v>
      </c>
      <c r="S7" s="44">
        <v>2023000748</v>
      </c>
      <c r="T7" s="45">
        <v>45062</v>
      </c>
      <c r="U7" s="45">
        <v>45056</v>
      </c>
      <c r="V7" s="89">
        <v>45084</v>
      </c>
      <c r="W7" s="69" t="s">
        <v>148</v>
      </c>
      <c r="X7" s="18" t="s">
        <v>572</v>
      </c>
      <c r="Y7" s="45">
        <v>45117</v>
      </c>
      <c r="Z7" s="17">
        <v>45063</v>
      </c>
      <c r="AA7" s="69"/>
      <c r="AB7" s="69"/>
      <c r="AC7" s="150"/>
      <c r="AD7" s="69"/>
      <c r="AE7" s="69"/>
      <c r="AF7" s="69"/>
      <c r="AG7" s="12">
        <v>45612</v>
      </c>
      <c r="AH7" s="77"/>
      <c r="AI7" s="151">
        <v>197022995.80000001</v>
      </c>
      <c r="AJ7" s="105">
        <v>84438426.199999988</v>
      </c>
      <c r="AK7" s="69">
        <v>100</v>
      </c>
      <c r="AL7" s="69">
        <v>100</v>
      </c>
      <c r="AM7" s="7"/>
      <c r="AN7" s="149" t="s">
        <v>210</v>
      </c>
      <c r="AO7" s="18" t="s">
        <v>210</v>
      </c>
      <c r="AP7" s="19" t="s">
        <v>1770</v>
      </c>
    </row>
    <row r="8" spans="1:42" x14ac:dyDescent="0.25">
      <c r="A8" s="46" t="s">
        <v>54</v>
      </c>
      <c r="B8" s="1" t="s">
        <v>1922</v>
      </c>
      <c r="C8" s="22">
        <v>253</v>
      </c>
      <c r="D8" s="2">
        <v>45054</v>
      </c>
      <c r="E8" s="20" t="s">
        <v>1249</v>
      </c>
      <c r="F8" s="3" t="s">
        <v>1923</v>
      </c>
      <c r="G8" s="4" t="s">
        <v>1156</v>
      </c>
      <c r="H8" s="7" t="s">
        <v>1766</v>
      </c>
      <c r="I8" s="5" t="s">
        <v>1767</v>
      </c>
      <c r="J8" s="7" t="s">
        <v>1924</v>
      </c>
      <c r="K8" s="7" t="s">
        <v>62</v>
      </c>
      <c r="L8" s="5">
        <v>10000000</v>
      </c>
      <c r="M8" s="5">
        <v>156395330</v>
      </c>
      <c r="N8" s="5">
        <v>0</v>
      </c>
      <c r="O8" s="5">
        <v>166395330</v>
      </c>
      <c r="P8" s="5">
        <v>2023000502</v>
      </c>
      <c r="Q8" s="1" t="s">
        <v>1925</v>
      </c>
      <c r="R8" s="6">
        <v>45033</v>
      </c>
      <c r="S8" s="5">
        <v>2023000752</v>
      </c>
      <c r="T8" s="6">
        <v>45062</v>
      </c>
      <c r="U8" s="71" t="s">
        <v>87</v>
      </c>
      <c r="V8" s="71" t="s">
        <v>87</v>
      </c>
      <c r="W8" s="7" t="s">
        <v>148</v>
      </c>
      <c r="X8" s="7" t="s">
        <v>606</v>
      </c>
      <c r="Y8" s="6">
        <v>45069</v>
      </c>
      <c r="Z8" s="10">
        <v>45069</v>
      </c>
      <c r="AA8" s="7"/>
      <c r="AB8" s="7"/>
      <c r="AC8" s="76"/>
      <c r="AD8" s="7"/>
      <c r="AE8" s="7"/>
      <c r="AF8" s="7"/>
      <c r="AG8" s="2" t="s">
        <v>354</v>
      </c>
      <c r="AH8" s="71">
        <v>45322</v>
      </c>
      <c r="AI8" s="72">
        <v>166315251</v>
      </c>
      <c r="AJ8" s="72">
        <v>166315251</v>
      </c>
      <c r="AK8" s="20">
        <v>100</v>
      </c>
      <c r="AL8" s="20">
        <v>100</v>
      </c>
      <c r="AM8" s="7"/>
      <c r="AN8" s="152" t="s">
        <v>77</v>
      </c>
      <c r="AO8" s="7" t="s">
        <v>78</v>
      </c>
      <c r="AP8" s="8" t="s">
        <v>1926</v>
      </c>
    </row>
    <row r="9" spans="1:42" x14ac:dyDescent="0.25">
      <c r="A9" s="7" t="s">
        <v>54</v>
      </c>
      <c r="B9" s="1" t="s">
        <v>1947</v>
      </c>
      <c r="C9" s="22">
        <v>257</v>
      </c>
      <c r="D9" s="2">
        <v>45063</v>
      </c>
      <c r="E9" s="7" t="s">
        <v>1249</v>
      </c>
      <c r="F9" s="3" t="s">
        <v>1948</v>
      </c>
      <c r="G9" s="4" t="s">
        <v>203</v>
      </c>
      <c r="H9" s="7" t="s">
        <v>1949</v>
      </c>
      <c r="I9" s="5" t="s">
        <v>1950</v>
      </c>
      <c r="J9" s="7" t="s">
        <v>1951</v>
      </c>
      <c r="K9" s="7" t="s">
        <v>62</v>
      </c>
      <c r="L9" s="5">
        <v>28916194</v>
      </c>
      <c r="M9" s="5">
        <v>10000000</v>
      </c>
      <c r="N9" s="5">
        <v>0</v>
      </c>
      <c r="O9" s="5">
        <v>38916194</v>
      </c>
      <c r="P9" s="5">
        <v>2023000555</v>
      </c>
      <c r="Q9" s="1" t="s">
        <v>1952</v>
      </c>
      <c r="R9" s="6">
        <v>45043</v>
      </c>
      <c r="S9" s="5">
        <v>2023000744</v>
      </c>
      <c r="T9" s="6">
        <v>45061</v>
      </c>
      <c r="U9" s="71" t="s">
        <v>87</v>
      </c>
      <c r="V9" s="71" t="s">
        <v>87</v>
      </c>
      <c r="W9" s="7" t="s">
        <v>148</v>
      </c>
      <c r="X9" s="7" t="s">
        <v>208</v>
      </c>
      <c r="Y9" s="6">
        <v>45063</v>
      </c>
      <c r="Z9" s="10">
        <v>45064</v>
      </c>
      <c r="AA9" s="7">
        <v>60</v>
      </c>
      <c r="AB9" s="7"/>
      <c r="AC9" s="76"/>
      <c r="AD9" s="7"/>
      <c r="AE9" s="7"/>
      <c r="AF9" s="7"/>
      <c r="AG9" s="2">
        <v>45278</v>
      </c>
      <c r="AH9" s="71">
        <v>45287</v>
      </c>
      <c r="AI9" s="72">
        <v>38916194</v>
      </c>
      <c r="AJ9" s="87">
        <v>28916194</v>
      </c>
      <c r="AK9" s="20">
        <v>100</v>
      </c>
      <c r="AL9" s="20">
        <v>100</v>
      </c>
      <c r="AM9" s="7"/>
      <c r="AN9" s="152" t="s">
        <v>77</v>
      </c>
      <c r="AO9" s="7" t="s">
        <v>210</v>
      </c>
      <c r="AP9" s="47" t="s">
        <v>1953</v>
      </c>
    </row>
    <row r="10" spans="1:42" x14ac:dyDescent="0.25">
      <c r="A10" s="7" t="s">
        <v>54</v>
      </c>
      <c r="B10" s="1" t="s">
        <v>1954</v>
      </c>
      <c r="C10" s="22">
        <v>258</v>
      </c>
      <c r="D10" s="2">
        <v>45057</v>
      </c>
      <c r="E10" s="7" t="s">
        <v>1249</v>
      </c>
      <c r="F10" s="3" t="s">
        <v>1955</v>
      </c>
      <c r="G10" s="4" t="s">
        <v>203</v>
      </c>
      <c r="H10" s="7" t="s">
        <v>1956</v>
      </c>
      <c r="I10" s="5" t="s">
        <v>1957</v>
      </c>
      <c r="J10" s="7" t="s">
        <v>1958</v>
      </c>
      <c r="K10" s="7" t="s">
        <v>62</v>
      </c>
      <c r="L10" s="5">
        <v>86750704</v>
      </c>
      <c r="M10" s="5">
        <v>15000000</v>
      </c>
      <c r="N10" s="5">
        <v>0</v>
      </c>
      <c r="O10" s="5">
        <v>101750704</v>
      </c>
      <c r="P10" s="5">
        <v>2023000557</v>
      </c>
      <c r="Q10" s="1" t="s">
        <v>1959</v>
      </c>
      <c r="R10" s="6">
        <v>45043</v>
      </c>
      <c r="S10" s="5">
        <v>2023000745</v>
      </c>
      <c r="T10" s="6">
        <v>45061</v>
      </c>
      <c r="U10" s="71" t="s">
        <v>87</v>
      </c>
      <c r="V10" s="71" t="s">
        <v>87</v>
      </c>
      <c r="W10" s="7" t="s">
        <v>148</v>
      </c>
      <c r="X10" s="7" t="s">
        <v>208</v>
      </c>
      <c r="Y10" s="6">
        <v>45057</v>
      </c>
      <c r="Z10" s="10">
        <v>45065</v>
      </c>
      <c r="AA10" s="7">
        <v>63</v>
      </c>
      <c r="AB10" s="7"/>
      <c r="AC10" s="76"/>
      <c r="AD10" s="7"/>
      <c r="AE10" s="7"/>
      <c r="AF10" s="7"/>
      <c r="AG10" s="2">
        <v>45282</v>
      </c>
      <c r="AH10" s="71">
        <v>45287</v>
      </c>
      <c r="AI10" s="72">
        <v>94305286</v>
      </c>
      <c r="AJ10" s="72">
        <v>7445417</v>
      </c>
      <c r="AK10" s="20">
        <v>93</v>
      </c>
      <c r="AL10" s="20">
        <v>93</v>
      </c>
      <c r="AM10" s="7"/>
      <c r="AN10" s="152" t="s">
        <v>77</v>
      </c>
      <c r="AO10" s="7" t="s">
        <v>210</v>
      </c>
      <c r="AP10" s="47" t="s">
        <v>1960</v>
      </c>
    </row>
    <row r="11" spans="1:42" x14ac:dyDescent="0.25">
      <c r="A11" s="7" t="s">
        <v>54</v>
      </c>
      <c r="B11" s="1" t="s">
        <v>1961</v>
      </c>
      <c r="C11" s="22">
        <v>259</v>
      </c>
      <c r="D11" s="2">
        <v>45058</v>
      </c>
      <c r="E11" s="7" t="s">
        <v>1249</v>
      </c>
      <c r="F11" s="3" t="s">
        <v>1962</v>
      </c>
      <c r="G11" s="4" t="s">
        <v>203</v>
      </c>
      <c r="H11" s="7" t="s">
        <v>1963</v>
      </c>
      <c r="I11" s="5" t="s">
        <v>1964</v>
      </c>
      <c r="J11" s="7" t="s">
        <v>1965</v>
      </c>
      <c r="K11" s="7" t="s">
        <v>62</v>
      </c>
      <c r="L11" s="5">
        <v>23323176</v>
      </c>
      <c r="M11" s="5">
        <v>5000000</v>
      </c>
      <c r="N11" s="5">
        <v>0</v>
      </c>
      <c r="O11" s="5">
        <v>28323176</v>
      </c>
      <c r="P11" s="5">
        <v>2023000556</v>
      </c>
      <c r="Q11" s="1" t="s">
        <v>1966</v>
      </c>
      <c r="R11" s="6">
        <v>45043</v>
      </c>
      <c r="S11" s="5">
        <v>2023000746</v>
      </c>
      <c r="T11" s="6">
        <v>45061</v>
      </c>
      <c r="U11" s="71" t="s">
        <v>87</v>
      </c>
      <c r="V11" s="71" t="s">
        <v>87</v>
      </c>
      <c r="W11" s="7" t="s">
        <v>148</v>
      </c>
      <c r="X11" s="7" t="s">
        <v>208</v>
      </c>
      <c r="Y11" s="6">
        <v>45063</v>
      </c>
      <c r="Z11" s="10">
        <v>45065</v>
      </c>
      <c r="AA11" s="7">
        <v>60</v>
      </c>
      <c r="AB11" s="7"/>
      <c r="AC11" s="76"/>
      <c r="AD11" s="7"/>
      <c r="AE11" s="7"/>
      <c r="AF11" s="7"/>
      <c r="AG11" s="2">
        <v>45278</v>
      </c>
      <c r="AH11" s="71">
        <v>45287</v>
      </c>
      <c r="AI11" s="72">
        <v>18821488</v>
      </c>
      <c r="AJ11" s="87">
        <v>9501688</v>
      </c>
      <c r="AK11" s="20">
        <v>66.45</v>
      </c>
      <c r="AL11" s="20">
        <v>66.45</v>
      </c>
      <c r="AM11" s="7"/>
      <c r="AN11" s="152" t="s">
        <v>77</v>
      </c>
      <c r="AO11" s="7" t="s">
        <v>210</v>
      </c>
      <c r="AP11" s="47" t="s">
        <v>1967</v>
      </c>
    </row>
    <row r="12" spans="1:42" x14ac:dyDescent="0.25">
      <c r="A12" s="7" t="s">
        <v>54</v>
      </c>
      <c r="B12" s="1" t="s">
        <v>1992</v>
      </c>
      <c r="C12" s="22">
        <v>264</v>
      </c>
      <c r="D12" s="2">
        <v>45061</v>
      </c>
      <c r="E12" s="7" t="s">
        <v>1249</v>
      </c>
      <c r="F12" s="3" t="s">
        <v>1993</v>
      </c>
      <c r="G12" s="4" t="s">
        <v>1994</v>
      </c>
      <c r="H12" s="7" t="s">
        <v>1995</v>
      </c>
      <c r="I12" s="5" t="s">
        <v>1996</v>
      </c>
      <c r="J12" s="7" t="s">
        <v>1997</v>
      </c>
      <c r="K12" s="7" t="s">
        <v>62</v>
      </c>
      <c r="L12" s="5">
        <v>266600000</v>
      </c>
      <c r="M12" s="5">
        <v>20650000</v>
      </c>
      <c r="N12" s="5">
        <v>0</v>
      </c>
      <c r="O12" s="5">
        <v>287250000</v>
      </c>
      <c r="P12" s="5">
        <v>2023000554</v>
      </c>
      <c r="Q12" s="1" t="s">
        <v>1998</v>
      </c>
      <c r="R12" s="6">
        <v>45043</v>
      </c>
      <c r="S12" s="5">
        <v>2023000742</v>
      </c>
      <c r="T12" s="6">
        <v>45061</v>
      </c>
      <c r="U12" s="6">
        <v>45075</v>
      </c>
      <c r="V12" s="71">
        <v>45090</v>
      </c>
      <c r="W12" s="7" t="s">
        <v>148</v>
      </c>
      <c r="X12" s="7" t="s">
        <v>572</v>
      </c>
      <c r="Y12" s="6">
        <v>45071</v>
      </c>
      <c r="Z12" s="10">
        <v>45071</v>
      </c>
      <c r="AA12" s="7"/>
      <c r="AB12" s="7"/>
      <c r="AC12" s="76"/>
      <c r="AD12" s="7"/>
      <c r="AE12" s="7"/>
      <c r="AF12" s="7"/>
      <c r="AG12" s="2">
        <v>45223</v>
      </c>
      <c r="AH12" s="71">
        <v>45252</v>
      </c>
      <c r="AI12" s="72">
        <v>287250000</v>
      </c>
      <c r="AJ12" s="72">
        <v>-20650000</v>
      </c>
      <c r="AK12" s="20">
        <v>100</v>
      </c>
      <c r="AL12" s="20">
        <v>100</v>
      </c>
      <c r="AM12" s="7"/>
      <c r="AN12" s="152" t="s">
        <v>77</v>
      </c>
      <c r="AO12" s="7" t="s">
        <v>68</v>
      </c>
      <c r="AP12" s="8" t="s">
        <v>1999</v>
      </c>
    </row>
    <row r="13" spans="1:42" x14ac:dyDescent="0.25">
      <c r="A13" s="33" t="s">
        <v>54</v>
      </c>
      <c r="B13" s="23" t="s">
        <v>2057</v>
      </c>
      <c r="C13" s="24">
        <v>273</v>
      </c>
      <c r="D13" s="25" t="s">
        <v>2058</v>
      </c>
      <c r="E13" s="95" t="s">
        <v>1249</v>
      </c>
      <c r="F13" s="26" t="s">
        <v>2059</v>
      </c>
      <c r="G13" s="48" t="s">
        <v>2060</v>
      </c>
      <c r="H13" s="33" t="s">
        <v>2061</v>
      </c>
      <c r="I13" s="28" t="s">
        <v>2062</v>
      </c>
      <c r="J13" s="33" t="s">
        <v>2063</v>
      </c>
      <c r="K13" s="33" t="s">
        <v>62</v>
      </c>
      <c r="L13" s="28">
        <v>56974062</v>
      </c>
      <c r="M13" s="28">
        <v>50000000</v>
      </c>
      <c r="N13" s="28">
        <v>0</v>
      </c>
      <c r="O13" s="28">
        <v>106974062</v>
      </c>
      <c r="P13" s="28">
        <v>2023000604</v>
      </c>
      <c r="Q13" s="23" t="s">
        <v>2064</v>
      </c>
      <c r="R13" s="30">
        <v>45057</v>
      </c>
      <c r="S13" s="28" t="s">
        <v>87</v>
      </c>
      <c r="T13" s="30" t="s">
        <v>87</v>
      </c>
      <c r="U13" s="79" t="s">
        <v>87</v>
      </c>
      <c r="V13" s="79" t="s">
        <v>87</v>
      </c>
      <c r="W13" s="95" t="s">
        <v>148</v>
      </c>
      <c r="X13" s="33"/>
      <c r="Y13" s="30" t="s">
        <v>87</v>
      </c>
      <c r="Z13" s="51" t="s">
        <v>87</v>
      </c>
      <c r="AA13" s="96"/>
      <c r="AB13" s="96"/>
      <c r="AC13" s="153"/>
      <c r="AD13" s="33"/>
      <c r="AE13" s="33"/>
      <c r="AF13" s="33"/>
      <c r="AG13" s="25" t="s">
        <v>87</v>
      </c>
      <c r="AH13" s="79"/>
      <c r="AI13" s="154"/>
      <c r="AJ13" s="155">
        <v>56974062</v>
      </c>
      <c r="AK13" s="95">
        <v>0</v>
      </c>
      <c r="AL13" s="95">
        <v>0</v>
      </c>
      <c r="AM13" s="7"/>
      <c r="AN13" s="156"/>
      <c r="AO13" s="33"/>
      <c r="AP13" s="50" t="s">
        <v>89</v>
      </c>
    </row>
    <row r="14" spans="1:42" x14ac:dyDescent="0.25">
      <c r="A14" s="20" t="s">
        <v>54</v>
      </c>
      <c r="B14" s="1" t="s">
        <v>2205</v>
      </c>
      <c r="C14" s="22">
        <v>295</v>
      </c>
      <c r="D14" s="141">
        <v>45092</v>
      </c>
      <c r="E14" s="20" t="s">
        <v>1249</v>
      </c>
      <c r="F14" s="3" t="s">
        <v>2206</v>
      </c>
      <c r="G14" s="4" t="s">
        <v>2207</v>
      </c>
      <c r="H14" s="20" t="s">
        <v>2208</v>
      </c>
      <c r="I14" s="5" t="s">
        <v>2209</v>
      </c>
      <c r="J14" s="20" t="s">
        <v>2210</v>
      </c>
      <c r="K14" s="20" t="s">
        <v>62</v>
      </c>
      <c r="L14" s="38">
        <v>58856000</v>
      </c>
      <c r="M14" s="38">
        <v>20000000</v>
      </c>
      <c r="N14" s="38">
        <v>30000000</v>
      </c>
      <c r="O14" s="38">
        <v>108856000</v>
      </c>
      <c r="P14" s="38">
        <v>2023000695</v>
      </c>
      <c r="Q14" s="35" t="s">
        <v>2211</v>
      </c>
      <c r="R14" s="6">
        <v>45082</v>
      </c>
      <c r="S14" s="38">
        <v>2023000916</v>
      </c>
      <c r="T14" s="6">
        <v>45092</v>
      </c>
      <c r="U14" s="71" t="s">
        <v>87</v>
      </c>
      <c r="V14" s="71" t="s">
        <v>87</v>
      </c>
      <c r="W14" s="20" t="s">
        <v>159</v>
      </c>
      <c r="X14" s="7" t="s">
        <v>606</v>
      </c>
      <c r="Y14" s="6">
        <v>45097</v>
      </c>
      <c r="Z14" s="2">
        <v>45098</v>
      </c>
      <c r="AA14" s="20">
        <v>100</v>
      </c>
      <c r="AB14" s="20"/>
      <c r="AC14" s="88"/>
      <c r="AD14" s="20"/>
      <c r="AE14" s="20"/>
      <c r="AF14" s="20"/>
      <c r="AG14" s="2">
        <v>45266</v>
      </c>
      <c r="AH14" s="71">
        <v>45266</v>
      </c>
      <c r="AI14" s="72">
        <v>108824720</v>
      </c>
      <c r="AJ14" s="87">
        <v>12579</v>
      </c>
      <c r="AK14" s="20">
        <v>100</v>
      </c>
      <c r="AL14" s="20">
        <v>99.99</v>
      </c>
      <c r="AM14" s="7"/>
      <c r="AN14" s="152" t="s">
        <v>77</v>
      </c>
      <c r="AO14" s="7" t="s">
        <v>68</v>
      </c>
      <c r="AP14" s="8" t="s">
        <v>2212</v>
      </c>
    </row>
    <row r="15" spans="1:42" x14ac:dyDescent="0.25">
      <c r="A15" s="20" t="s">
        <v>54</v>
      </c>
      <c r="B15" s="1" t="s">
        <v>2250</v>
      </c>
      <c r="C15" s="22">
        <v>300</v>
      </c>
      <c r="D15" s="141">
        <v>45097</v>
      </c>
      <c r="E15" s="20" t="s">
        <v>2251</v>
      </c>
      <c r="F15" s="3" t="s">
        <v>2252</v>
      </c>
      <c r="G15" s="4" t="s">
        <v>1156</v>
      </c>
      <c r="H15" s="20" t="s">
        <v>2253</v>
      </c>
      <c r="I15" s="5" t="s">
        <v>2254</v>
      </c>
      <c r="J15" s="20" t="s">
        <v>2255</v>
      </c>
      <c r="K15" s="20" t="s">
        <v>62</v>
      </c>
      <c r="L15" s="38">
        <v>10000000</v>
      </c>
      <c r="M15" s="38">
        <v>0</v>
      </c>
      <c r="N15" s="38">
        <v>4450000</v>
      </c>
      <c r="O15" s="38">
        <v>14450000</v>
      </c>
      <c r="P15" s="38">
        <v>2023000503</v>
      </c>
      <c r="Q15" s="35" t="s">
        <v>1925</v>
      </c>
      <c r="R15" s="6">
        <v>45033</v>
      </c>
      <c r="S15" s="38">
        <v>2023000930</v>
      </c>
      <c r="T15" s="6">
        <v>45097</v>
      </c>
      <c r="U15" s="71" t="s">
        <v>87</v>
      </c>
      <c r="V15" s="71" t="s">
        <v>87</v>
      </c>
      <c r="W15" s="20" t="s">
        <v>148</v>
      </c>
      <c r="X15" s="7" t="s">
        <v>606</v>
      </c>
      <c r="Y15" s="6">
        <v>45098</v>
      </c>
      <c r="Z15" s="2">
        <v>45103</v>
      </c>
      <c r="AA15" s="20"/>
      <c r="AB15" s="20"/>
      <c r="AC15" s="88"/>
      <c r="AD15" s="20"/>
      <c r="AE15" s="20"/>
      <c r="AF15" s="20"/>
      <c r="AG15" s="2" t="s">
        <v>266</v>
      </c>
      <c r="AH15" s="71">
        <v>45322</v>
      </c>
      <c r="AI15" s="72">
        <v>14450000</v>
      </c>
      <c r="AJ15" s="87">
        <v>0</v>
      </c>
      <c r="AK15" s="20">
        <v>100</v>
      </c>
      <c r="AL15" s="20">
        <v>100</v>
      </c>
      <c r="AM15" s="7"/>
      <c r="AN15" s="152" t="s">
        <v>77</v>
      </c>
      <c r="AO15" s="7" t="s">
        <v>78</v>
      </c>
      <c r="AP15" s="8" t="s">
        <v>2256</v>
      </c>
    </row>
    <row r="16" spans="1:42" x14ac:dyDescent="0.25">
      <c r="A16" s="20" t="s">
        <v>54</v>
      </c>
      <c r="B16" s="35" t="s">
        <v>2277</v>
      </c>
      <c r="C16" s="22">
        <v>304</v>
      </c>
      <c r="D16" s="141">
        <v>45097</v>
      </c>
      <c r="E16" s="20" t="s">
        <v>1249</v>
      </c>
      <c r="F16" s="37" t="s">
        <v>2278</v>
      </c>
      <c r="G16" s="4" t="s">
        <v>2279</v>
      </c>
      <c r="H16" s="20" t="s">
        <v>2280</v>
      </c>
      <c r="I16" s="5" t="s">
        <v>2281</v>
      </c>
      <c r="J16" s="20" t="s">
        <v>2282</v>
      </c>
      <c r="K16" s="20" t="s">
        <v>62</v>
      </c>
      <c r="L16" s="38">
        <v>179726388</v>
      </c>
      <c r="M16" s="38">
        <v>0</v>
      </c>
      <c r="N16" s="38">
        <v>6160000</v>
      </c>
      <c r="O16" s="38">
        <v>185886388</v>
      </c>
      <c r="P16" s="38">
        <v>2023000779</v>
      </c>
      <c r="Q16" s="35" t="s">
        <v>2283</v>
      </c>
      <c r="R16" s="6">
        <v>45093</v>
      </c>
      <c r="S16" s="38">
        <v>2023000931</v>
      </c>
      <c r="T16" s="6">
        <v>45097</v>
      </c>
      <c r="U16" s="6">
        <v>45097</v>
      </c>
      <c r="V16" s="71">
        <v>45098</v>
      </c>
      <c r="W16" s="20" t="s">
        <v>148</v>
      </c>
      <c r="X16" s="7" t="s">
        <v>572</v>
      </c>
      <c r="Y16" s="6">
        <v>45098</v>
      </c>
      <c r="Z16" s="2">
        <v>45098</v>
      </c>
      <c r="AA16" s="20"/>
      <c r="AB16" s="20"/>
      <c r="AC16" s="88"/>
      <c r="AD16" s="20"/>
      <c r="AE16" s="20"/>
      <c r="AF16" s="20"/>
      <c r="AG16" s="2">
        <v>45189</v>
      </c>
      <c r="AH16" s="71">
        <v>45211</v>
      </c>
      <c r="AI16" s="72">
        <v>185886388</v>
      </c>
      <c r="AJ16" s="72">
        <v>-6160000</v>
      </c>
      <c r="AK16" s="20">
        <v>100</v>
      </c>
      <c r="AL16" s="20">
        <v>100</v>
      </c>
      <c r="AM16" s="7"/>
      <c r="AN16" s="152" t="s">
        <v>77</v>
      </c>
      <c r="AO16" s="7" t="s">
        <v>68</v>
      </c>
      <c r="AP16" s="8" t="s">
        <v>2284</v>
      </c>
    </row>
    <row r="17" spans="1:42" x14ac:dyDescent="0.25">
      <c r="A17" s="98" t="s">
        <v>54</v>
      </c>
      <c r="B17" s="59" t="s">
        <v>2351</v>
      </c>
      <c r="C17" s="162">
        <v>316</v>
      </c>
      <c r="D17" s="142">
        <v>45104</v>
      </c>
      <c r="E17" s="98" t="s">
        <v>1249</v>
      </c>
      <c r="F17" s="52" t="s">
        <v>2352</v>
      </c>
      <c r="G17" s="53" t="s">
        <v>679</v>
      </c>
      <c r="H17" s="98" t="s">
        <v>2353</v>
      </c>
      <c r="I17" s="54" t="s">
        <v>2354</v>
      </c>
      <c r="J17" s="98" t="s">
        <v>2355</v>
      </c>
      <c r="K17" s="98" t="s">
        <v>62</v>
      </c>
      <c r="L17" s="143">
        <v>1147570232</v>
      </c>
      <c r="M17" s="143">
        <v>80329916</v>
      </c>
      <c r="N17" s="143">
        <v>20000000</v>
      </c>
      <c r="O17" s="143">
        <v>1247900148</v>
      </c>
      <c r="P17" s="143">
        <v>2023000786</v>
      </c>
      <c r="Q17" s="59" t="s">
        <v>2356</v>
      </c>
      <c r="R17" s="55">
        <v>45093</v>
      </c>
      <c r="S17" s="143">
        <v>2023000996</v>
      </c>
      <c r="T17" s="55">
        <v>45104</v>
      </c>
      <c r="U17" s="99" t="s">
        <v>87</v>
      </c>
      <c r="V17" s="99" t="s">
        <v>87</v>
      </c>
      <c r="W17" s="98" t="s">
        <v>148</v>
      </c>
      <c r="X17" s="57" t="s">
        <v>1256</v>
      </c>
      <c r="Y17" s="55">
        <v>45105</v>
      </c>
      <c r="Z17" s="56">
        <v>45105</v>
      </c>
      <c r="AA17" s="157"/>
      <c r="AB17" s="157"/>
      <c r="AC17" s="158"/>
      <c r="AD17" s="98"/>
      <c r="AE17" s="98"/>
      <c r="AF17" s="98"/>
      <c r="AG17" s="56" t="s">
        <v>2357</v>
      </c>
      <c r="AH17" s="99" t="s">
        <v>507</v>
      </c>
      <c r="AI17" s="100">
        <v>344271070</v>
      </c>
      <c r="AJ17" s="101">
        <v>1247900148</v>
      </c>
      <c r="AK17" s="98">
        <v>0</v>
      </c>
      <c r="AL17" s="98">
        <v>30</v>
      </c>
      <c r="AM17" s="7"/>
      <c r="AN17" s="159" t="s">
        <v>210</v>
      </c>
      <c r="AO17" s="57" t="s">
        <v>210</v>
      </c>
      <c r="AP17" s="58" t="s">
        <v>2358</v>
      </c>
    </row>
    <row r="18" spans="1:42" x14ac:dyDescent="0.25">
      <c r="A18" s="20" t="s">
        <v>54</v>
      </c>
      <c r="B18" s="35" t="s">
        <v>2397</v>
      </c>
      <c r="C18" s="36">
        <v>322</v>
      </c>
      <c r="D18" s="141">
        <v>45105</v>
      </c>
      <c r="E18" s="46" t="s">
        <v>1249</v>
      </c>
      <c r="F18" s="37" t="s">
        <v>2398</v>
      </c>
      <c r="G18" s="20" t="s">
        <v>203</v>
      </c>
      <c r="H18" s="37" t="s">
        <v>2399</v>
      </c>
      <c r="I18" s="5" t="s">
        <v>2209</v>
      </c>
      <c r="J18" s="20" t="s">
        <v>2400</v>
      </c>
      <c r="K18" s="20" t="s">
        <v>62</v>
      </c>
      <c r="L18" s="38">
        <v>150000000</v>
      </c>
      <c r="M18" s="38">
        <v>9813538</v>
      </c>
      <c r="N18" s="38">
        <v>47340000</v>
      </c>
      <c r="O18" s="38">
        <v>207153538</v>
      </c>
      <c r="P18" s="38">
        <v>2023000814</v>
      </c>
      <c r="Q18" s="35" t="s">
        <v>2401</v>
      </c>
      <c r="R18" s="6">
        <v>45103</v>
      </c>
      <c r="S18" s="38">
        <v>2023001000</v>
      </c>
      <c r="T18" s="6">
        <v>45105</v>
      </c>
      <c r="U18" s="71" t="s">
        <v>87</v>
      </c>
      <c r="V18" s="71" t="s">
        <v>87</v>
      </c>
      <c r="W18" s="20" t="s">
        <v>148</v>
      </c>
      <c r="X18" s="7" t="s">
        <v>896</v>
      </c>
      <c r="Y18" s="6">
        <v>45111</v>
      </c>
      <c r="Z18" s="2">
        <v>45106</v>
      </c>
      <c r="AA18" s="20">
        <v>30</v>
      </c>
      <c r="AB18" s="20"/>
      <c r="AC18" s="88"/>
      <c r="AD18" s="20"/>
      <c r="AE18" s="20"/>
      <c r="AF18" s="20"/>
      <c r="AG18" s="2">
        <v>45281</v>
      </c>
      <c r="AH18" s="71">
        <v>45281</v>
      </c>
      <c r="AI18" s="72">
        <v>207021994</v>
      </c>
      <c r="AJ18" s="87">
        <v>131544</v>
      </c>
      <c r="AK18" s="20">
        <v>100</v>
      </c>
      <c r="AL18" s="20">
        <v>100</v>
      </c>
      <c r="AM18" s="7"/>
      <c r="AN18" s="152" t="s">
        <v>77</v>
      </c>
      <c r="AO18" s="7" t="s">
        <v>210</v>
      </c>
      <c r="AP18" s="8" t="s">
        <v>2402</v>
      </c>
    </row>
    <row r="19" spans="1:42" x14ac:dyDescent="0.25">
      <c r="A19" s="20" t="s">
        <v>54</v>
      </c>
      <c r="B19" s="35" t="s">
        <v>2505</v>
      </c>
      <c r="C19" s="36">
        <v>338</v>
      </c>
      <c r="D19" s="141">
        <v>45105</v>
      </c>
      <c r="E19" s="40" t="s">
        <v>2506</v>
      </c>
      <c r="F19" s="37" t="s">
        <v>2507</v>
      </c>
      <c r="G19" s="37" t="s">
        <v>2508</v>
      </c>
      <c r="H19" s="40" t="s">
        <v>2509</v>
      </c>
      <c r="I19" s="38" t="s">
        <v>2510</v>
      </c>
      <c r="J19" s="20" t="s">
        <v>2511</v>
      </c>
      <c r="K19" s="20" t="s">
        <v>62</v>
      </c>
      <c r="L19" s="38">
        <v>154923950</v>
      </c>
      <c r="M19" s="38">
        <v>0</v>
      </c>
      <c r="N19" s="38">
        <v>31000000</v>
      </c>
      <c r="O19" s="38">
        <v>185923950</v>
      </c>
      <c r="P19" s="144" t="s">
        <v>2512</v>
      </c>
      <c r="Q19" s="35" t="s">
        <v>2513</v>
      </c>
      <c r="R19" s="39">
        <v>45105</v>
      </c>
      <c r="S19" s="38">
        <v>2023000019</v>
      </c>
      <c r="T19" s="39">
        <v>45106</v>
      </c>
      <c r="U19" s="39">
        <v>45121</v>
      </c>
      <c r="V19" s="86">
        <v>45124</v>
      </c>
      <c r="W19" s="20" t="s">
        <v>581</v>
      </c>
      <c r="X19" s="7" t="s">
        <v>582</v>
      </c>
      <c r="Y19" s="39">
        <v>45121</v>
      </c>
      <c r="Z19" s="2">
        <v>45126</v>
      </c>
      <c r="AA19" s="20"/>
      <c r="AB19" s="20"/>
      <c r="AC19" s="88"/>
      <c r="AD19" s="20"/>
      <c r="AE19" s="20"/>
      <c r="AF19" s="20"/>
      <c r="AG19" s="2" t="s">
        <v>266</v>
      </c>
      <c r="AH19" s="71">
        <v>45351</v>
      </c>
      <c r="AI19" s="87">
        <v>154923950</v>
      </c>
      <c r="AJ19" s="87">
        <v>0</v>
      </c>
      <c r="AK19" s="20">
        <v>100</v>
      </c>
      <c r="AL19" s="20">
        <v>100</v>
      </c>
      <c r="AM19" s="7"/>
      <c r="AN19" s="152" t="s">
        <v>77</v>
      </c>
      <c r="AO19" s="7" t="s">
        <v>78</v>
      </c>
      <c r="AP19" s="8" t="s">
        <v>2514</v>
      </c>
    </row>
    <row r="20" spans="1:42" x14ac:dyDescent="0.25">
      <c r="A20" s="20" t="s">
        <v>54</v>
      </c>
      <c r="B20" s="35" t="s">
        <v>2521</v>
      </c>
      <c r="C20" s="36">
        <v>340</v>
      </c>
      <c r="D20" s="141">
        <v>45105</v>
      </c>
      <c r="E20" s="37" t="s">
        <v>1249</v>
      </c>
      <c r="F20" s="37" t="s">
        <v>2522</v>
      </c>
      <c r="G20" s="37" t="s">
        <v>2523</v>
      </c>
      <c r="H20" s="20" t="s">
        <v>2524</v>
      </c>
      <c r="I20" s="38" t="s">
        <v>2525</v>
      </c>
      <c r="J20" s="20" t="s">
        <v>2526</v>
      </c>
      <c r="K20" s="20" t="s">
        <v>62</v>
      </c>
      <c r="L20" s="38">
        <v>0</v>
      </c>
      <c r="M20" s="38">
        <v>0</v>
      </c>
      <c r="N20" s="38">
        <v>0</v>
      </c>
      <c r="O20" s="38">
        <v>0</v>
      </c>
      <c r="P20" s="102" t="s">
        <v>87</v>
      </c>
      <c r="Q20" s="145" t="s">
        <v>87</v>
      </c>
      <c r="R20" s="146" t="s">
        <v>87</v>
      </c>
      <c r="S20" s="102" t="s">
        <v>87</v>
      </c>
      <c r="T20" s="146" t="s">
        <v>87</v>
      </c>
      <c r="U20" s="146" t="s">
        <v>87</v>
      </c>
      <c r="V20" s="146" t="s">
        <v>87</v>
      </c>
      <c r="W20" s="20" t="s">
        <v>910</v>
      </c>
      <c r="X20" s="7" t="s">
        <v>911</v>
      </c>
      <c r="Y20" s="39">
        <v>45117</v>
      </c>
      <c r="Z20" s="2">
        <v>45105</v>
      </c>
      <c r="AA20" s="20"/>
      <c r="AB20" s="20"/>
      <c r="AC20" s="88"/>
      <c r="AD20" s="20"/>
      <c r="AE20" s="20"/>
      <c r="AF20" s="20"/>
      <c r="AG20" s="2" t="s">
        <v>66</v>
      </c>
      <c r="AH20" s="71">
        <v>45307</v>
      </c>
      <c r="AI20" s="87">
        <v>0</v>
      </c>
      <c r="AJ20" s="87">
        <v>0</v>
      </c>
      <c r="AK20" s="20">
        <v>100</v>
      </c>
      <c r="AL20" s="20">
        <v>100</v>
      </c>
      <c r="AM20" s="7"/>
      <c r="AN20" s="152" t="s">
        <v>77</v>
      </c>
      <c r="AO20" s="7" t="s">
        <v>68</v>
      </c>
      <c r="AP20" s="8" t="s">
        <v>2527</v>
      </c>
    </row>
    <row r="21" spans="1:42" x14ac:dyDescent="0.25">
      <c r="A21" s="20" t="s">
        <v>2758</v>
      </c>
      <c r="B21" s="35" t="s">
        <v>2759</v>
      </c>
      <c r="C21" s="22">
        <v>377</v>
      </c>
      <c r="D21" s="21">
        <v>45149</v>
      </c>
      <c r="E21" s="20" t="s">
        <v>2760</v>
      </c>
      <c r="F21" s="37" t="s">
        <v>2761</v>
      </c>
      <c r="G21" s="4" t="s">
        <v>1618</v>
      </c>
      <c r="H21" s="20" t="s">
        <v>2762</v>
      </c>
      <c r="I21" s="5" t="s">
        <v>2763</v>
      </c>
      <c r="J21" s="20" t="s">
        <v>2764</v>
      </c>
      <c r="K21" s="20" t="s">
        <v>62</v>
      </c>
      <c r="L21" s="38">
        <v>40000000</v>
      </c>
      <c r="M21" s="38">
        <v>17142857</v>
      </c>
      <c r="N21" s="38">
        <v>0</v>
      </c>
      <c r="O21" s="38">
        <v>57142857</v>
      </c>
      <c r="P21" s="38">
        <v>2023000824</v>
      </c>
      <c r="Q21" s="35" t="s">
        <v>2765</v>
      </c>
      <c r="R21" s="6">
        <v>45104</v>
      </c>
      <c r="S21" s="38">
        <v>2023001247</v>
      </c>
      <c r="T21" s="6">
        <v>45152</v>
      </c>
      <c r="U21" s="6">
        <v>45149</v>
      </c>
      <c r="V21" s="71">
        <v>45160</v>
      </c>
      <c r="W21" s="20" t="s">
        <v>148</v>
      </c>
      <c r="X21" s="7" t="s">
        <v>2766</v>
      </c>
      <c r="Y21" s="6">
        <v>45149</v>
      </c>
      <c r="Z21" s="2">
        <v>45166</v>
      </c>
      <c r="AA21" s="20"/>
      <c r="AB21" s="20"/>
      <c r="AC21" s="88"/>
      <c r="AD21" s="20"/>
      <c r="AE21" s="20"/>
      <c r="AF21" s="20"/>
      <c r="AG21" s="2" t="s">
        <v>2767</v>
      </c>
      <c r="AH21" s="71">
        <v>45240</v>
      </c>
      <c r="AI21" s="72">
        <v>40000000</v>
      </c>
      <c r="AJ21" s="72">
        <v>13520000</v>
      </c>
      <c r="AK21" s="20">
        <v>100</v>
      </c>
      <c r="AL21" s="20">
        <v>100</v>
      </c>
      <c r="AM21" s="7"/>
      <c r="AN21" s="152" t="s">
        <v>77</v>
      </c>
      <c r="AO21" s="7" t="s">
        <v>78</v>
      </c>
      <c r="AP21" s="8" t="s">
        <v>2768</v>
      </c>
    </row>
    <row r="22" spans="1:42" x14ac:dyDescent="0.25">
      <c r="A22" s="20" t="s">
        <v>2857</v>
      </c>
      <c r="B22" s="35" t="s">
        <v>2858</v>
      </c>
      <c r="C22" s="36" t="s">
        <v>2859</v>
      </c>
      <c r="D22" s="21">
        <v>45167</v>
      </c>
      <c r="E22" s="20" t="s">
        <v>2760</v>
      </c>
      <c r="F22" s="37" t="s">
        <v>2860</v>
      </c>
      <c r="G22" s="4" t="s">
        <v>1618</v>
      </c>
      <c r="H22" s="20" t="s">
        <v>2861</v>
      </c>
      <c r="I22" s="5" t="s">
        <v>2862</v>
      </c>
      <c r="J22" s="20" t="s">
        <v>2863</v>
      </c>
      <c r="K22" s="20" t="s">
        <v>62</v>
      </c>
      <c r="L22" s="38">
        <v>30000000</v>
      </c>
      <c r="M22" s="38">
        <v>13650000</v>
      </c>
      <c r="N22" s="38">
        <v>0</v>
      </c>
      <c r="O22" s="38">
        <v>43650000</v>
      </c>
      <c r="P22" s="38" t="s">
        <v>2864</v>
      </c>
      <c r="Q22" s="35" t="s">
        <v>2865</v>
      </c>
      <c r="R22" s="6">
        <v>45092</v>
      </c>
      <c r="S22" s="38">
        <v>2023000023</v>
      </c>
      <c r="T22" s="6">
        <v>45168</v>
      </c>
      <c r="U22" s="6">
        <v>45173</v>
      </c>
      <c r="V22" s="71">
        <v>45177</v>
      </c>
      <c r="W22" s="20" t="s">
        <v>581</v>
      </c>
      <c r="X22" s="7" t="s">
        <v>582</v>
      </c>
      <c r="Y22" s="6">
        <v>45175</v>
      </c>
      <c r="Z22" s="2">
        <v>45175</v>
      </c>
      <c r="AA22" s="20"/>
      <c r="AB22" s="20"/>
      <c r="AC22" s="88"/>
      <c r="AD22" s="20"/>
      <c r="AE22" s="20"/>
      <c r="AF22" s="20"/>
      <c r="AG22" s="2" t="s">
        <v>2866</v>
      </c>
      <c r="AH22" s="71">
        <v>45280</v>
      </c>
      <c r="AI22" s="72">
        <v>43650000</v>
      </c>
      <c r="AJ22" s="72">
        <v>0</v>
      </c>
      <c r="AK22" s="20">
        <v>100</v>
      </c>
      <c r="AL22" s="20">
        <v>100</v>
      </c>
      <c r="AM22" s="7"/>
      <c r="AN22" s="152" t="s">
        <v>77</v>
      </c>
      <c r="AO22" s="7" t="s">
        <v>78</v>
      </c>
      <c r="AP22" s="8" t="s">
        <v>2867</v>
      </c>
    </row>
    <row r="23" spans="1:42" x14ac:dyDescent="0.25">
      <c r="A23" s="69" t="s">
        <v>54</v>
      </c>
      <c r="B23" s="41" t="s">
        <v>3426</v>
      </c>
      <c r="C23" s="162">
        <v>462</v>
      </c>
      <c r="D23" s="63">
        <v>45287</v>
      </c>
      <c r="E23" s="69" t="s">
        <v>1249</v>
      </c>
      <c r="F23" s="43" t="s">
        <v>3427</v>
      </c>
      <c r="G23" s="14" t="s">
        <v>679</v>
      </c>
      <c r="H23" s="69" t="s">
        <v>3428</v>
      </c>
      <c r="I23" s="68" t="s">
        <v>3429</v>
      </c>
      <c r="J23" s="69" t="s">
        <v>3430</v>
      </c>
      <c r="K23" s="69" t="s">
        <v>62</v>
      </c>
      <c r="L23" s="44">
        <v>2126208410</v>
      </c>
      <c r="M23" s="44">
        <v>3918455700</v>
      </c>
      <c r="N23" s="44">
        <v>0</v>
      </c>
      <c r="O23" s="44">
        <v>6044664110</v>
      </c>
      <c r="P23" s="44" t="s">
        <v>3431</v>
      </c>
      <c r="Q23" s="41" t="s">
        <v>3432</v>
      </c>
      <c r="R23" s="16">
        <v>45279</v>
      </c>
      <c r="S23" s="44" t="s">
        <v>3431</v>
      </c>
      <c r="T23" s="16">
        <v>45279</v>
      </c>
      <c r="U23" s="16" t="s">
        <v>87</v>
      </c>
      <c r="V23" s="77" t="s">
        <v>87</v>
      </c>
      <c r="W23" s="69" t="s">
        <v>148</v>
      </c>
      <c r="X23" s="18" t="s">
        <v>1256</v>
      </c>
      <c r="Y23" s="16">
        <v>45338</v>
      </c>
      <c r="Z23" s="63">
        <v>45336</v>
      </c>
      <c r="AA23" s="69"/>
      <c r="AB23" s="69"/>
      <c r="AC23" s="150"/>
      <c r="AD23" s="69"/>
      <c r="AE23" s="69"/>
      <c r="AF23" s="69"/>
      <c r="AG23" s="12">
        <v>45701</v>
      </c>
      <c r="AH23" s="77"/>
      <c r="AI23" s="105">
        <v>0</v>
      </c>
      <c r="AJ23" s="105">
        <v>2126208410</v>
      </c>
      <c r="AK23" s="69">
        <v>0</v>
      </c>
      <c r="AL23" s="69">
        <v>0</v>
      </c>
      <c r="AM23" s="20"/>
      <c r="AN23" s="160" t="s">
        <v>210</v>
      </c>
      <c r="AO23" s="69" t="s">
        <v>210</v>
      </c>
      <c r="AP23" s="19" t="s">
        <v>3433</v>
      </c>
    </row>
  </sheetData>
  <mergeCells count="12">
    <mergeCell ref="W4:Y4"/>
    <mergeCell ref="Z4:AM4"/>
    <mergeCell ref="A1:AJ3"/>
    <mergeCell ref="AK2:AL2"/>
    <mergeCell ref="AK3:AL3"/>
    <mergeCell ref="A4:B4"/>
    <mergeCell ref="C4:G4"/>
    <mergeCell ref="H4:K4"/>
    <mergeCell ref="L4:O4"/>
    <mergeCell ref="P4:R4"/>
    <mergeCell ref="S4:T4"/>
    <mergeCell ref="U4:V4"/>
  </mergeCells>
  <dataValidations xWindow="1067" yWindow="649" count="13">
    <dataValidation type="date" allowBlank="1" showInputMessage="1" errorTitle="Entrada no válida" error="Por favor escriba una fecha válida (AAAA/MM/DD)" promptTitle="Ingrese una fecha (AAAA/MM/DD)" prompt=" Registre la fecha en la cual se SUSCRIBIÓ el contrato  (Formato AAAA/MM/DD)." sqref="D17:D19">
      <formula1>1900/1/1</formula1>
      <formula2>3000/1/1</formula2>
    </dataValidation>
    <dataValidation type="date" allowBlank="1" showInputMessage="1" prompt="Ingrese una fecha (AAAA/MM/DD) -  Registre fecha de terminación del contrato (según Acta de recibo del bien o serv. contratado o su equiv. cuando sea el caso). Si no tiene info, DEJE EN BLANCO ESTA CELDA. (FORMATO AAAA/MM/DD)." sqref="AG13">
      <formula1>1900/1/1</formula1>
      <formula2>3000/1/1</formula2>
    </dataValidation>
    <dataValidation type="decimal" allowBlank="1" showInputMessage="1" showErrorMessage="1" prompt="Escriba un número en esta casilla -  Registre el número de la cédula de ciudadanía o del RUT del Contratista SIN PUNTOS NI COMAS" sqref="I6">
      <formula1>-99999999999</formula1>
      <formula2>99999999999</formula2>
    </dataValidation>
    <dataValidation type="decimal" allowBlank="1" showInputMessage="1" showErrorMessage="1" prompt="Escriba un número en esta casilla -  Registre EN PESOS el valor inicial del contrato; si es en otra moneda, conviértalo a pesos con la TRM utilizada." sqref="O6 L6">
      <formula1>-9223372036854770000</formula1>
      <formula2>9223372036854770000</formula2>
    </dataValidation>
    <dataValidation type="date" allowBlank="1" showInputMessage="1" prompt="Ingrese una fecha (AAAA/MM/DD) -  Registre la fecha en la cual se SUSCRIBIÓ el contrato  (Formato AAAA/MM/DD)." sqref="D6">
      <formula1>1900/1/1</formula1>
      <formula2>3000/1/1</formula2>
    </dataValidation>
    <dataValidation type="date" allowBlank="1" showInputMessage="1" prompt="Ingrese una fecha (AAAA/MM/DD) -  Registre fecha de inicio del contrato (Acta de Inicio o Aprobac de Pólizas, según el caso) de acuerdo con clase de contrato. Si no tiene info, DEJE EN BLANCO ESTA CELDA. (FORMATO AAAA/MM/DD)." sqref="Z6 Z13">
      <formula1>1900/1/1</formula1>
      <formula2>3000/1/1</formula2>
    </dataValidation>
    <dataValidation type="custom" allowBlank="1" showInputMessage="1" showErrorMessage="1" prompt="Cualquier contenido Maximo 390 Caracteres -  Registre COMPLETO nombres y apellidos del Contratista si es Persona Natural, o la razón social si es Persona Jurídica." sqref="H6">
      <formula1>AND(GTE(LEN(H6),MIN((0),(390))),LTE(LEN(H6),MAX((0),(390))))</formula1>
    </dataValidation>
    <dataValidation type="decimal" allowBlank="1" showInputMessage="1" showErrorMessage="1" errorTitle="Entrada no válida" error="Por favor escriba un número" promptTitle="Escriba un número en esta casilla" prompt=" Registre EN NÚMERO el porcentaje sobre avance REAL alcanzado a fecha de corte de rendición, conforme a informes de ejecución. Solo en el caso de reporte de la SUSCRIPCIÓN se podrá colocar 0 (cero)." sqref="AK6:AK22 AL13">
      <formula1>-9223372036854770000</formula1>
      <formula2>9223372036854770000</formula2>
    </dataValidation>
    <dataValidation type="decimal" allowBlank="1" showInputMessage="1" showErrorMessage="1" errorTitle="Entrada no válida" error="Por favor escriba un número" promptTitle="Escriba un número en esta casilla" prompt=" Registre EN NÚMERO el % sobre avance REAL alcanzado presupuestalm a fecha de corte de rendición, conforme a informes de ejecución. Solo en caso de reporte de SUSCRIPCIÓN se podrá colocar 0 (cero)." sqref="AL6:AL22">
      <formula1>-9223372036854770000</formula1>
      <formula2>9223372036854770000</formula2>
    </dataValidation>
    <dataValidation type="date" allowBlank="1" showInputMessage="1" errorTitle="Entrada no válida" error="Por favor escriba una fecha válida (AAAA/MM/DD)" promptTitle="Ingrese una fecha (AAAA/MM/DD)" prompt=" Registre fecha del acta de liquidación del contrato, suscrita por las partes intervinientes. Si no tiene info, DEJE EN BLANCO ESTA CELDA. (FORMATO AAAA/MM/DD)." sqref="AH6:AH14 AH16:AH22">
      <formula1>1900/1/1</formula1>
      <formula2>3000/1/1</formula2>
    </dataValidation>
    <dataValidation type="date" allowBlank="1" showInputMessage="1" errorTitle="Entrada no válida" error="Por favor escriba una fecha válida (AAAA/MM/DD)" promptTitle="Ingrese una fecha (AAAA/MM/DD)" prompt=" Registre fecha de terminación del contrato (según Acta de recibo del bien o serv. contratado o su equiv. cuando sea el caso). Si no tiene info, DEJE EN BLANCO ESTA CELDA. (FORMATO AAAA/MM/DD)." sqref="AG6:AG9 AG11:AG14 AG16:AG23">
      <formula1>1900/1/1</formula1>
      <formula2>3000/1/1</formula2>
    </dataValidation>
    <dataValidation type="textLength" allowBlank="1" showInputMessage="1" showErrorMessage="1" errorTitle="Entrada no válida" error="Escriba un texto " promptTitle="Cualquier contenido" prompt=" Registre COMPLETO nombres y apellidos del Supervisor del contrato." sqref="X6:X20">
      <formula1>0</formula1>
      <formula2>4000</formula2>
    </dataValidation>
    <dataValidation type="textLength" allowBlank="1" showInputMessage="1" showErrorMessage="1" errorTitle="Entrada no válida" error="Escriba un texto  Maximo 390 Caracteres" promptTitle="Cualquier contenido Maximo 390 Caracteres" prompt=" Registre aspectos importantes a considerar, y que amplíen o aclaren la información registrada. (MÁX. 390 CARACTERES)" sqref="AO22 AO8:AO14 AN12 AM13:AN13 AN16:AO16 AM17:AO18 AO19:AO20 AM20:AN20 AM6:AO7">
      <formula1>0</formula1>
      <formula2>390</formula2>
    </dataValidation>
  </dataValidations>
  <hyperlinks>
    <hyperlink ref="AP6" r:id="rId1"/>
    <hyperlink ref="AP7" r:id="rId2"/>
    <hyperlink ref="AP8" r:id="rId3"/>
    <hyperlink ref="AP9" r:id="rId4"/>
    <hyperlink ref="AP10" r:id="rId5"/>
    <hyperlink ref="AP11" r:id="rId6"/>
    <hyperlink ref="AP12" r:id="rId7"/>
    <hyperlink ref="AP13" r:id="rId8"/>
    <hyperlink ref="AP14" r:id="rId9"/>
    <hyperlink ref="AP15" r:id="rId10"/>
    <hyperlink ref="AP16" r:id="rId11"/>
    <hyperlink ref="AP17" r:id="rId12"/>
    <hyperlink ref="AP18" r:id="rId13"/>
    <hyperlink ref="AP19" r:id="rId14"/>
    <hyperlink ref="AP20" r:id="rId15"/>
    <hyperlink ref="AP21" r:id="rId16"/>
    <hyperlink ref="AP22" r:id="rId17"/>
    <hyperlink ref="AP23" r:id="rId18"/>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GESTION CONTRACTUAL 2023</vt:lpstr>
      <vt:lpstr>CONVENIOS 2023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Contratista Oficina de Contratacion</dc:creator>
  <cp:lastModifiedBy>Contratista Oficina de Contratacion</cp:lastModifiedBy>
  <dcterms:created xsi:type="dcterms:W3CDTF">2025-02-14T20:13:18Z</dcterms:created>
  <dcterms:modified xsi:type="dcterms:W3CDTF">2025-03-19T15:01:39Z</dcterms:modified>
</cp:coreProperties>
</file>