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TAS_CAM_2019-2023\TASA RETRIBUTIVA\Acuerdo No. 4\Meta de Carga Contaminante Propuesta DBO y SST sin usuarios nuevos\"/>
    </mc:Choice>
  </mc:AlternateContent>
  <bookViews>
    <workbookView xWindow="0" yWindow="0" windowWidth="23040" windowHeight="8616"/>
  </bookViews>
  <sheets>
    <sheet name="CARGAS-LA-HONDA-2024-2028 " sheetId="1" r:id="rId1"/>
  </sheets>
  <definedNames>
    <definedName name="_xlnm.Print_Area" localSheetId="0">'CARGAS-LA-HONDA-2024-2028 '!$A$1:$AF$11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K10" i="1" s="1"/>
  <c r="O10" i="1" s="1"/>
  <c r="H9" i="1"/>
  <c r="L9" i="1" s="1"/>
  <c r="P9" i="1" s="1"/>
  <c r="G9" i="1"/>
  <c r="K9" i="1" s="1"/>
  <c r="O9" i="1" s="1"/>
  <c r="S10" i="1" l="1"/>
  <c r="W10" i="1" s="1"/>
  <c r="L10" i="1"/>
  <c r="T9" i="1"/>
  <c r="P10" i="1" l="1"/>
  <c r="X9" i="1"/>
  <c r="T10" i="1" l="1"/>
  <c r="S9" i="1"/>
  <c r="W9" i="1" s="1"/>
  <c r="X10" i="1" l="1"/>
  <c r="AF11" i="1" l="1"/>
  <c r="AE11" i="1"/>
  <c r="AD11" i="1"/>
  <c r="AC11" i="1"/>
  <c r="AB11" i="1"/>
  <c r="AA11" i="1"/>
  <c r="F11" i="1"/>
  <c r="E11" i="1"/>
  <c r="H8" i="1"/>
  <c r="L8" i="1" s="1"/>
  <c r="P8" i="1" s="1"/>
  <c r="G8" i="1"/>
  <c r="K8" i="1" s="1"/>
  <c r="O8" i="1" s="1"/>
  <c r="H7" i="1"/>
  <c r="L7" i="1" s="1"/>
  <c r="G7" i="1"/>
  <c r="K7" i="1" s="1"/>
  <c r="H6" i="1"/>
  <c r="L6" i="1" s="1"/>
  <c r="G6" i="1"/>
  <c r="K6" i="1" s="1"/>
  <c r="H5" i="1"/>
  <c r="L5" i="1" s="1"/>
  <c r="P5" i="1" s="1"/>
  <c r="G5" i="1"/>
  <c r="K5" i="1" s="1"/>
  <c r="O5" i="1" s="1"/>
  <c r="H4" i="1"/>
  <c r="L4" i="1" s="1"/>
  <c r="G4" i="1"/>
  <c r="K4" i="1" s="1"/>
  <c r="G11" i="1" l="1"/>
  <c r="I6" i="1" s="1"/>
  <c r="H11" i="1"/>
  <c r="O6" i="1"/>
  <c r="P6" i="1"/>
  <c r="O4" i="1"/>
  <c r="P4" i="1"/>
  <c r="I8" i="1"/>
  <c r="S8" i="1"/>
  <c r="S5" i="1"/>
  <c r="O7" i="1"/>
  <c r="T5" i="1"/>
  <c r="P7" i="1"/>
  <c r="T8" i="1"/>
  <c r="J4" i="1" l="1"/>
  <c r="J8" i="1"/>
  <c r="I5" i="1"/>
  <c r="I4" i="1"/>
  <c r="I7" i="1"/>
  <c r="J7" i="1"/>
  <c r="I10" i="1"/>
  <c r="I9" i="1"/>
  <c r="I11" i="1" s="1"/>
  <c r="J6" i="1"/>
  <c r="J10" i="1"/>
  <c r="J9" i="1"/>
  <c r="J5" i="1"/>
  <c r="T6" i="1"/>
  <c r="S7" i="1"/>
  <c r="X8" i="1"/>
  <c r="T4" i="1"/>
  <c r="W8" i="1"/>
  <c r="T7" i="1"/>
  <c r="W5" i="1"/>
  <c r="L11" i="1"/>
  <c r="S4" i="1"/>
  <c r="K11" i="1"/>
  <c r="X5" i="1"/>
  <c r="S6" i="1"/>
  <c r="J11" i="1" l="1"/>
  <c r="M10" i="1"/>
  <c r="M9" i="1"/>
  <c r="N9" i="1"/>
  <c r="N10" i="1"/>
  <c r="W4" i="1"/>
  <c r="X7" i="1"/>
  <c r="X6" i="1"/>
  <c r="X4" i="1"/>
  <c r="P11" i="1"/>
  <c r="O11" i="1"/>
  <c r="W7" i="1"/>
  <c r="W6" i="1"/>
  <c r="N8" i="1"/>
  <c r="N5" i="1"/>
  <c r="N7" i="1"/>
  <c r="N4" i="1"/>
  <c r="N6" i="1"/>
  <c r="M5" i="1"/>
  <c r="M8" i="1"/>
  <c r="M4" i="1"/>
  <c r="M6" i="1"/>
  <c r="M7" i="1"/>
  <c r="Q9" i="1" l="1"/>
  <c r="Q10" i="1"/>
  <c r="R9" i="1"/>
  <c r="R10" i="1"/>
  <c r="M11" i="1"/>
  <c r="S11" i="1"/>
  <c r="R5" i="1"/>
  <c r="R8" i="1"/>
  <c r="R6" i="1"/>
  <c r="R7" i="1"/>
  <c r="R4" i="1"/>
  <c r="Q5" i="1"/>
  <c r="Q8" i="1"/>
  <c r="Q4" i="1"/>
  <c r="Q7" i="1"/>
  <c r="Q6" i="1"/>
  <c r="N11" i="1"/>
  <c r="T11" i="1"/>
  <c r="U9" i="1" l="1"/>
  <c r="U10" i="1"/>
  <c r="V9" i="1"/>
  <c r="V10" i="1"/>
  <c r="R11" i="1"/>
  <c r="X11" i="1"/>
  <c r="Q11" i="1"/>
  <c r="V8" i="1"/>
  <c r="V5" i="1"/>
  <c r="V4" i="1"/>
  <c r="V7" i="1"/>
  <c r="V6" i="1"/>
  <c r="W11" i="1"/>
  <c r="U5" i="1"/>
  <c r="U8" i="1"/>
  <c r="U4" i="1"/>
  <c r="U7" i="1"/>
  <c r="U6" i="1"/>
  <c r="Y9" i="1" l="1"/>
  <c r="Y10" i="1"/>
  <c r="Z10" i="1"/>
  <c r="Z9" i="1"/>
  <c r="V11" i="1"/>
  <c r="U11" i="1"/>
  <c r="Y8" i="1"/>
  <c r="Y5" i="1"/>
  <c r="Y4" i="1"/>
  <c r="Y6" i="1"/>
  <c r="Y7" i="1"/>
  <c r="Z8" i="1"/>
  <c r="Z5" i="1"/>
  <c r="Z7" i="1"/>
  <c r="Z4" i="1"/>
  <c r="Z6" i="1"/>
  <c r="Z11" i="1" l="1"/>
  <c r="Y11" i="1"/>
</calcChain>
</file>

<file path=xl/sharedStrings.xml><?xml version="1.0" encoding="utf-8"?>
<sst xmlns="http://schemas.openxmlformats.org/spreadsheetml/2006/main" count="88" uniqueCount="33">
  <si>
    <t>N°</t>
  </si>
  <si>
    <t>USUARIO</t>
  </si>
  <si>
    <t>MUNICIPIO</t>
  </si>
  <si>
    <t xml:space="preserve">USUARIOS CON PSMV </t>
  </si>
  <si>
    <t>Carga contaminante Línea Base Kg- año</t>
  </si>
  <si>
    <t>PROYECCIÓN DE CARGA A VERTER EN EL AÑO 2024</t>
  </si>
  <si>
    <t>PROYECCIÓN DE CARGA A VERTER EN EL AÑO 2025</t>
  </si>
  <si>
    <t>PROYECCIÓN DE CARGA A VERTER EN EL AÑO 2026</t>
  </si>
  <si>
    <t>PROYECCIÓN DE CARGA A VERTER EN EL AÑO 2027</t>
  </si>
  <si>
    <t>PROYECCIÓN DE CARGA A VERTER EN EL AÑO 2028</t>
  </si>
  <si>
    <t xml:space="preserve">NUMERO DE VERTIMIENTOS </t>
  </si>
  <si>
    <t>REDUCCIÓN DE VERTIMIENTOS</t>
  </si>
  <si>
    <t xml:space="preserve">
DBO5 (kg/año)</t>
  </si>
  <si>
    <t xml:space="preserve">
SST (kg/año)</t>
  </si>
  <si>
    <t>Cm
DBO5 (kg/año)</t>
  </si>
  <si>
    <t>Cm
SST (kg/año)</t>
  </si>
  <si>
    <t>% PONDERADO DBO5</t>
  </si>
  <si>
    <t>% PONDERADO SST</t>
  </si>
  <si>
    <t>GIGANTE</t>
  </si>
  <si>
    <t xml:space="preserve">EMPRESA SOCIEDAD PISCÍCOLA RIO GRANDE S.A.S </t>
  </si>
  <si>
    <t xml:space="preserve">O2 TILAPIAS S.A.S  </t>
  </si>
  <si>
    <t>TILAPIAS DEL HUILA - lagos</t>
  </si>
  <si>
    <t xml:space="preserve">OLGA PATRICIA OSPINA MENDEZ </t>
  </si>
  <si>
    <t>CENTRAL DE BENEFICIO DE GIGANTE S.A.S</t>
  </si>
  <si>
    <t>SUBTOTAL USUARIOS</t>
  </si>
  <si>
    <t xml:space="preserve">Variación Índice Producción Industrial junio 2023 </t>
  </si>
  <si>
    <t>QUEBRADA LA HONDA</t>
  </si>
  <si>
    <t>LA FORTUNA - MIGUEL POLO</t>
  </si>
  <si>
    <t>PISCICOLA PREDIO LA ESPERANZA - CAMILO RAMÌREZ SANCHEZ</t>
  </si>
  <si>
    <t>GARZÓN</t>
  </si>
  <si>
    <t>N.A</t>
  </si>
  <si>
    <t>N.A: No Aplica</t>
  </si>
  <si>
    <t>Especial atención con el Usuario Central de Beneficio de Gigante, dado que por ser un beneficio ecológico, no se genera DBO5; sin embargo en el muestreo del año 2022 se presenta un registro de 2.018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</si>
</sst>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-* #.##0_-;\-* #.##0_-;_-* &quot;-&quot;_-;_-@_-"/>
    <numFmt numFmtId="165" formatCode="0.000"/>
    <numFmt numFmtId="166" formatCode="_-* #,##0.00_-;\-* #,##0.00_-;_-* &quot;-&quot;_-;_-@_-"/>
    <numFmt numFmtId="167" formatCode="_-* #.#_-;\-* #.#_-;_-* &quot;-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66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rgb="FF000099"/>
      <name val="Arial"/>
      <family val="2"/>
    </font>
    <font>
      <sz val="12"/>
      <color theme="1"/>
      <name val="Calibri"/>
      <family val="2"/>
      <scheme val="minor"/>
    </font>
    <font>
      <sz val="12"/>
      <color rgb="FF000099"/>
      <name val="Arial"/>
      <family val="2"/>
    </font>
    <font>
      <sz val="12"/>
      <color theme="1"/>
      <name val="Calibri "/>
    </font>
    <font>
      <b/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2" fillId="0" borderId="0" xfId="4" applyNumberFormat="1" applyFont="1" applyFill="1" applyBorder="1" applyAlignment="1">
      <alignment horizontal="center" vertical="center"/>
    </xf>
    <xf numFmtId="0" fontId="2" fillId="0" borderId="0" xfId="4" applyNumberFormat="1" applyFont="1" applyFill="1" applyBorder="1" applyAlignment="1">
      <alignment vertical="center"/>
    </xf>
    <xf numFmtId="0" fontId="2" fillId="0" borderId="0" xfId="4" applyNumberFormat="1" applyFont="1" applyFill="1" applyBorder="1" applyAlignment="1">
      <alignment horizontal="right" vertical="center"/>
    </xf>
    <xf numFmtId="0" fontId="3" fillId="0" borderId="1" xfId="4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vertical="center"/>
    </xf>
    <xf numFmtId="0" fontId="5" fillId="0" borderId="1" xfId="4" applyNumberFormat="1" applyFont="1" applyFill="1" applyBorder="1" applyAlignment="1">
      <alignment horizontal="center" vertical="center"/>
    </xf>
    <xf numFmtId="164" fontId="4" fillId="0" borderId="1" xfId="5" applyFont="1" applyFill="1" applyBorder="1" applyAlignment="1">
      <alignment horizontal="center" vertical="center"/>
    </xf>
    <xf numFmtId="10" fontId="4" fillId="0" borderId="1" xfId="6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165" fontId="4" fillId="0" borderId="0" xfId="4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justify" wrapText="1"/>
    </xf>
    <xf numFmtId="0" fontId="7" fillId="0" borderId="5" xfId="7" applyFont="1" applyFill="1" applyBorder="1" applyAlignment="1">
      <alignment horizontal="left" vertical="justify" wrapText="1"/>
    </xf>
    <xf numFmtId="0" fontId="8" fillId="2" borderId="1" xfId="4" applyNumberFormat="1" applyFont="1" applyFill="1" applyBorder="1" applyAlignment="1">
      <alignment horizontal="center" vertical="center" wrapText="1"/>
    </xf>
    <xf numFmtId="0" fontId="8" fillId="2" borderId="1" xfId="4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9" fontId="8" fillId="2" borderId="1" xfId="6" applyNumberFormat="1" applyFont="1" applyFill="1" applyBorder="1" applyAlignment="1">
      <alignment horizontal="center" vertical="center"/>
    </xf>
    <xf numFmtId="3" fontId="8" fillId="2" borderId="1" xfId="5" applyNumberFormat="1" applyFont="1" applyFill="1" applyBorder="1" applyAlignment="1">
      <alignment horizontal="center" vertical="center"/>
    </xf>
    <xf numFmtId="3" fontId="8" fillId="2" borderId="1" xfId="4" applyNumberFormat="1" applyFont="1" applyFill="1" applyBorder="1" applyAlignment="1">
      <alignment horizontal="center" vertical="center"/>
    </xf>
    <xf numFmtId="1" fontId="8" fillId="2" borderId="1" xfId="5" applyNumberFormat="1" applyFont="1" applyFill="1" applyBorder="1" applyAlignment="1">
      <alignment horizontal="center" vertical="center"/>
    </xf>
    <xf numFmtId="0" fontId="10" fillId="2" borderId="0" xfId="4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3" borderId="0" xfId="4" applyFont="1" applyFill="1" applyAlignment="1">
      <alignment horizontal="center" vertical="center"/>
    </xf>
    <xf numFmtId="0" fontId="11" fillId="0" borderId="0" xfId="4" applyFont="1" applyAlignment="1">
      <alignment horizontal="right" vertical="center"/>
    </xf>
    <xf numFmtId="0" fontId="11" fillId="3" borderId="0" xfId="4" applyFont="1" applyFill="1" applyAlignment="1">
      <alignment vertical="center"/>
    </xf>
    <xf numFmtId="10" fontId="11" fillId="0" borderId="1" xfId="4" applyNumberFormat="1" applyFont="1" applyBorder="1" applyAlignment="1">
      <alignment horizontal="center" vertical="center"/>
    </xf>
    <xf numFmtId="9" fontId="11" fillId="0" borderId="0" xfId="3" applyFont="1" applyAlignment="1">
      <alignment horizontal="right" vertical="center"/>
    </xf>
    <xf numFmtId="0" fontId="4" fillId="0" borderId="1" xfId="4" applyNumberFormat="1" applyFont="1" applyFill="1" applyBorder="1" applyAlignment="1">
      <alignment horizontal="center" vertical="center"/>
    </xf>
    <xf numFmtId="0" fontId="14" fillId="0" borderId="1" xfId="4" applyNumberFormat="1" applyFont="1" applyFill="1" applyBorder="1" applyAlignment="1">
      <alignment horizontal="center" vertical="center"/>
    </xf>
    <xf numFmtId="166" fontId="2" fillId="0" borderId="1" xfId="2" applyNumberFormat="1" applyFont="1" applyFill="1" applyBorder="1" applyAlignment="1">
      <alignment vertical="center"/>
    </xf>
    <xf numFmtId="43" fontId="2" fillId="0" borderId="1" xfId="4" applyNumberFormat="1" applyFont="1" applyFill="1" applyBorder="1" applyAlignment="1">
      <alignment vertical="center"/>
    </xf>
    <xf numFmtId="0" fontId="2" fillId="0" borderId="1" xfId="4" applyNumberFormat="1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2" fillId="0" borderId="6" xfId="4" applyNumberFormat="1" applyFont="1" applyFill="1" applyBorder="1" applyAlignment="1">
      <alignment vertical="center"/>
    </xf>
    <xf numFmtId="167" fontId="4" fillId="0" borderId="1" xfId="5" applyNumberFormat="1" applyFont="1" applyFill="1" applyBorder="1" applyAlignment="1">
      <alignment horizontal="center" vertical="center"/>
    </xf>
    <xf numFmtId="0" fontId="8" fillId="2" borderId="4" xfId="4" applyNumberFormat="1" applyFont="1" applyFill="1" applyBorder="1" applyAlignment="1">
      <alignment horizontal="center" vertical="center" wrapText="1"/>
    </xf>
    <xf numFmtId="0" fontId="8" fillId="2" borderId="3" xfId="4" applyNumberFormat="1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2" fillId="0" borderId="6" xfId="4" applyNumberFormat="1" applyFont="1" applyFill="1" applyBorder="1" applyAlignment="1">
      <alignment horizontal="center" vertical="center"/>
    </xf>
    <xf numFmtId="0" fontId="3" fillId="0" borderId="2" xfId="4" applyNumberFormat="1" applyFont="1" applyFill="1" applyBorder="1" applyAlignment="1">
      <alignment horizontal="center" vertical="center" wrapText="1"/>
    </xf>
    <xf numFmtId="0" fontId="3" fillId="0" borderId="3" xfId="4" applyNumberFormat="1" applyFont="1" applyFill="1" applyBorder="1" applyAlignment="1">
      <alignment horizontal="center" vertical="center" wrapText="1"/>
    </xf>
    <xf numFmtId="0" fontId="3" fillId="0" borderId="4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 wrapText="1"/>
    </xf>
    <xf numFmtId="0" fontId="11" fillId="5" borderId="0" xfId="4" applyFont="1" applyFill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10" fontId="11" fillId="0" borderId="0" xfId="4" applyNumberFormat="1" applyFont="1" applyBorder="1" applyAlignment="1">
      <alignment horizontal="center" vertical="center"/>
    </xf>
  </cellXfs>
  <cellStyles count="8">
    <cellStyle name="Millares" xfId="1" builtinId="3"/>
    <cellStyle name="Millares [0]" xfId="2" builtinId="6"/>
    <cellStyle name="Millares [0] 2" xfId="5"/>
    <cellStyle name="Normal" xfId="0" builtinId="0"/>
    <cellStyle name="Normal 2" xfId="4"/>
    <cellStyle name="Normal 3 2" xfId="7"/>
    <cellStyle name="Porcentaje" xfId="3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5"/>
  <sheetViews>
    <sheetView tabSelected="1" zoomScale="80" zoomScaleNormal="80" zoomScaleSheetLayoutView="70" workbookViewId="0">
      <selection activeCell="C13" sqref="C13"/>
    </sheetView>
  </sheetViews>
  <sheetFormatPr baseColWidth="10" defaultColWidth="11.109375" defaultRowHeight="15"/>
  <cols>
    <col min="1" max="1" width="8.33203125" style="22" customWidth="1"/>
    <col min="2" max="2" width="70.21875" style="23" customWidth="1"/>
    <col min="3" max="3" width="21.44140625" style="24" customWidth="1"/>
    <col min="4" max="4" width="15.109375" style="22" customWidth="1"/>
    <col min="5" max="5" width="15.44140625" style="22" customWidth="1"/>
    <col min="6" max="6" width="14.21875" style="22" customWidth="1"/>
    <col min="7" max="7" width="15" style="25" customWidth="1"/>
    <col min="8" max="8" width="14.44140625" style="25" customWidth="1"/>
    <col min="9" max="9" width="16.5546875" style="25" customWidth="1"/>
    <col min="10" max="10" width="16.88671875" style="25" customWidth="1"/>
    <col min="11" max="11" width="17.109375" style="25" customWidth="1"/>
    <col min="12" max="12" width="15.44140625" style="25" customWidth="1"/>
    <col min="13" max="13" width="18.77734375" style="25" customWidth="1"/>
    <col min="14" max="14" width="17.44140625" style="25" customWidth="1"/>
    <col min="15" max="15" width="14.33203125" style="25" customWidth="1"/>
    <col min="16" max="16" width="15.33203125" style="25" customWidth="1"/>
    <col min="17" max="18" width="16.5546875" style="25" customWidth="1"/>
    <col min="19" max="19" width="13.88671875" style="25" customWidth="1"/>
    <col min="20" max="20" width="15" style="25" customWidth="1"/>
    <col min="21" max="21" width="16.21875" style="25" customWidth="1"/>
    <col min="22" max="22" width="17" style="25" customWidth="1"/>
    <col min="23" max="23" width="14.5546875" style="25" customWidth="1"/>
    <col min="24" max="24" width="17.5546875" style="25" customWidth="1"/>
    <col min="25" max="25" width="17.6640625" style="25" customWidth="1"/>
    <col min="26" max="26" width="18.5546875" style="25" customWidth="1"/>
    <col min="27" max="27" width="16.33203125" style="25" customWidth="1"/>
    <col min="28" max="28" width="9.33203125" style="26" hidden="1" customWidth="1"/>
    <col min="29" max="29" width="10" style="26" hidden="1" customWidth="1"/>
    <col min="30" max="30" width="11.109375" style="26" hidden="1" customWidth="1"/>
    <col min="31" max="31" width="10.6640625" style="26" hidden="1" customWidth="1"/>
    <col min="32" max="32" width="10" style="26" hidden="1" customWidth="1"/>
    <col min="33" max="16384" width="11.109375" style="23"/>
  </cols>
  <sheetData>
    <row r="1" spans="1:44" s="2" customFormat="1" ht="31.5" customHeight="1">
      <c r="A1" s="1"/>
      <c r="C1" s="1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44" s="5" customFormat="1" ht="37.200000000000003" customHeight="1">
      <c r="A2" s="46" t="s">
        <v>0</v>
      </c>
      <c r="B2" s="46" t="s">
        <v>1</v>
      </c>
      <c r="C2" s="46" t="s">
        <v>2</v>
      </c>
      <c r="D2" s="47" t="s">
        <v>3</v>
      </c>
      <c r="E2" s="47" t="s">
        <v>4</v>
      </c>
      <c r="F2" s="47"/>
      <c r="G2" s="43" t="s">
        <v>5</v>
      </c>
      <c r="H2" s="43"/>
      <c r="I2" s="43"/>
      <c r="J2" s="44"/>
      <c r="K2" s="43" t="s">
        <v>6</v>
      </c>
      <c r="L2" s="43"/>
      <c r="M2" s="43"/>
      <c r="N2" s="44"/>
      <c r="O2" s="43" t="s">
        <v>7</v>
      </c>
      <c r="P2" s="43"/>
      <c r="Q2" s="43"/>
      <c r="R2" s="44"/>
      <c r="S2" s="43" t="s">
        <v>8</v>
      </c>
      <c r="T2" s="43"/>
      <c r="U2" s="43"/>
      <c r="V2" s="44"/>
      <c r="W2" s="43" t="s">
        <v>9</v>
      </c>
      <c r="X2" s="43"/>
      <c r="Y2" s="43"/>
      <c r="Z2" s="44"/>
      <c r="AA2" s="4" t="s">
        <v>10</v>
      </c>
      <c r="AB2" s="45" t="s">
        <v>11</v>
      </c>
      <c r="AC2" s="43"/>
      <c r="AD2" s="43"/>
      <c r="AE2" s="43"/>
      <c r="AF2" s="44"/>
    </row>
    <row r="3" spans="1:44" s="5" customFormat="1" ht="43.2" customHeight="1">
      <c r="A3" s="46"/>
      <c r="B3" s="46"/>
      <c r="C3" s="46"/>
      <c r="D3" s="47"/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14</v>
      </c>
      <c r="T3" s="4" t="s">
        <v>15</v>
      </c>
      <c r="U3" s="4" t="s">
        <v>16</v>
      </c>
      <c r="V3" s="4" t="s">
        <v>17</v>
      </c>
      <c r="W3" s="4" t="s">
        <v>14</v>
      </c>
      <c r="X3" s="4" t="s">
        <v>15</v>
      </c>
      <c r="Y3" s="4" t="s">
        <v>16</v>
      </c>
      <c r="Z3" s="4" t="s">
        <v>17</v>
      </c>
      <c r="AA3" s="4">
        <v>2023</v>
      </c>
      <c r="AB3" s="4">
        <v>2024</v>
      </c>
      <c r="AC3" s="4">
        <v>2025</v>
      </c>
      <c r="AD3" s="4">
        <v>2026</v>
      </c>
      <c r="AE3" s="4">
        <v>2027</v>
      </c>
      <c r="AF3" s="4">
        <v>2028</v>
      </c>
    </row>
    <row r="4" spans="1:44" s="5" customFormat="1" ht="30" customHeight="1">
      <c r="A4" s="29">
        <v>1</v>
      </c>
      <c r="B4" s="12" t="s">
        <v>19</v>
      </c>
      <c r="C4" s="36" t="s">
        <v>18</v>
      </c>
      <c r="D4" s="6"/>
      <c r="E4" s="38">
        <v>2499.0703199999998</v>
      </c>
      <c r="F4" s="38">
        <v>5164.8083999999999</v>
      </c>
      <c r="G4" s="38">
        <f>E4*1.015</f>
        <v>2536.5563747999995</v>
      </c>
      <c r="H4" s="38">
        <f>F4*1.015</f>
        <v>5242.2805259999996</v>
      </c>
      <c r="I4" s="8">
        <f>G4/$G$11</f>
        <v>0.33297617546955754</v>
      </c>
      <c r="J4" s="8">
        <f>H4/$H$11</f>
        <v>0.28964966337972259</v>
      </c>
      <c r="K4" s="7">
        <f>G4*1.015</f>
        <v>2574.6047204219994</v>
      </c>
      <c r="L4" s="7">
        <f>H4*1.015</f>
        <v>5320.9147338899993</v>
      </c>
      <c r="M4" s="8">
        <f>K4/$K$11</f>
        <v>0.33297617546955754</v>
      </c>
      <c r="N4" s="8">
        <f>L4/$L$11</f>
        <v>0.28964966337972264</v>
      </c>
      <c r="O4" s="7">
        <f>K4*1.015</f>
        <v>2613.223791228329</v>
      </c>
      <c r="P4" s="7">
        <f>L4*1.015</f>
        <v>5400.7284548983489</v>
      </c>
      <c r="Q4" s="8">
        <f>O4/$O$11</f>
        <v>0.33297617546955754</v>
      </c>
      <c r="R4" s="8">
        <f>P4/$P$11</f>
        <v>0.28964966337972264</v>
      </c>
      <c r="S4" s="7">
        <f>O4*1.015</f>
        <v>2652.4221480967535</v>
      </c>
      <c r="T4" s="7">
        <f>P4*1.015</f>
        <v>5481.7393817218235</v>
      </c>
      <c r="U4" s="8">
        <f>S4/$S$11</f>
        <v>0.33297617546955754</v>
      </c>
      <c r="V4" s="8">
        <f>T4/$T$11</f>
        <v>0.28964966337972264</v>
      </c>
      <c r="W4" s="7">
        <f>S4*1.015</f>
        <v>2692.2084803182047</v>
      </c>
      <c r="X4" s="7">
        <f>T4*1.015</f>
        <v>5563.9654724476504</v>
      </c>
      <c r="Y4" s="8">
        <f>W4/$W$11</f>
        <v>0.33297617546955754</v>
      </c>
      <c r="Z4" s="8">
        <f>X4/$X$11</f>
        <v>0.28964966337972264</v>
      </c>
      <c r="AA4" s="9">
        <v>2</v>
      </c>
      <c r="AB4" s="36" t="s">
        <v>30</v>
      </c>
      <c r="AC4" s="36" t="s">
        <v>30</v>
      </c>
      <c r="AD4" s="36" t="s">
        <v>30</v>
      </c>
      <c r="AE4" s="36" t="s">
        <v>30</v>
      </c>
      <c r="AF4" s="36" t="s">
        <v>30</v>
      </c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44" s="5" customFormat="1" ht="24" customHeight="1">
      <c r="A5" s="29">
        <v>2</v>
      </c>
      <c r="B5" s="11" t="s">
        <v>20</v>
      </c>
      <c r="C5" s="36" t="s">
        <v>18</v>
      </c>
      <c r="D5" s="6"/>
      <c r="E5" s="38">
        <v>1087.9920000000002</v>
      </c>
      <c r="F5" s="38">
        <v>4237.0192799999995</v>
      </c>
      <c r="G5" s="38">
        <f t="shared" ref="G5:H10" si="0">E5*1.015</f>
        <v>1104.31188</v>
      </c>
      <c r="H5" s="38">
        <f t="shared" si="0"/>
        <v>4300.5745691999991</v>
      </c>
      <c r="I5" s="8">
        <f>G5/$G$11</f>
        <v>0.1449640741207614</v>
      </c>
      <c r="J5" s="8">
        <f>H5/$H$11</f>
        <v>0.23761795465353458</v>
      </c>
      <c r="K5" s="7">
        <f t="shared" ref="K5:L10" si="1">G5*1.015</f>
        <v>1120.8765581999999</v>
      </c>
      <c r="L5" s="7">
        <f t="shared" si="1"/>
        <v>4365.0831877379987</v>
      </c>
      <c r="M5" s="8">
        <f>K5/$K$11</f>
        <v>0.1449640741207614</v>
      </c>
      <c r="N5" s="8">
        <f>L5/$L$11</f>
        <v>0.23761795465353461</v>
      </c>
      <c r="O5" s="7">
        <f t="shared" ref="O5:P10" si="2">K5*1.015</f>
        <v>1137.6897065729997</v>
      </c>
      <c r="P5" s="7">
        <f t="shared" si="2"/>
        <v>4430.5594355540679</v>
      </c>
      <c r="Q5" s="8">
        <f>O5/$O$11</f>
        <v>0.1449640741207614</v>
      </c>
      <c r="R5" s="8">
        <f>P5/$P$11</f>
        <v>0.23761795465353458</v>
      </c>
      <c r="S5" s="7">
        <f t="shared" ref="S5:T10" si="3">O5*1.015</f>
        <v>1154.7550521715946</v>
      </c>
      <c r="T5" s="7">
        <f t="shared" si="3"/>
        <v>4497.0178270873785</v>
      </c>
      <c r="U5" s="8">
        <f>S5/$S$11</f>
        <v>0.1449640741207614</v>
      </c>
      <c r="V5" s="8">
        <f>T5/$T$11</f>
        <v>0.23761795465353458</v>
      </c>
      <c r="W5" s="7">
        <f t="shared" ref="W5:X10" si="4">S5*1.015</f>
        <v>1172.0763779541683</v>
      </c>
      <c r="X5" s="7">
        <f t="shared" si="4"/>
        <v>4564.4730944936891</v>
      </c>
      <c r="Y5" s="8">
        <f>W5/$W$11</f>
        <v>0.1449640741207614</v>
      </c>
      <c r="Z5" s="8">
        <f>X5/$X$11</f>
        <v>0.23761795465353461</v>
      </c>
      <c r="AA5" s="9">
        <v>1</v>
      </c>
      <c r="AB5" s="36" t="s">
        <v>30</v>
      </c>
      <c r="AC5" s="36" t="s">
        <v>30</v>
      </c>
      <c r="AD5" s="36" t="s">
        <v>30</v>
      </c>
      <c r="AE5" s="36" t="s">
        <v>30</v>
      </c>
      <c r="AF5" s="36" t="s">
        <v>30</v>
      </c>
    </row>
    <row r="6" spans="1:44" s="5" customFormat="1" ht="24" customHeight="1">
      <c r="A6" s="29">
        <v>3</v>
      </c>
      <c r="B6" s="11" t="s">
        <v>21</v>
      </c>
      <c r="C6" s="36" t="s">
        <v>18</v>
      </c>
      <c r="D6" s="6"/>
      <c r="E6" s="38">
        <v>1253.556</v>
      </c>
      <c r="F6" s="38">
        <v>1978.2532799999999</v>
      </c>
      <c r="G6" s="38">
        <f t="shared" si="0"/>
        <v>1272.35934</v>
      </c>
      <c r="H6" s="38">
        <f t="shared" si="0"/>
        <v>2007.9270791999998</v>
      </c>
      <c r="I6" s="8">
        <f>G6/$G$11</f>
        <v>0.16702382453044248</v>
      </c>
      <c r="J6" s="8">
        <f>H6/$H$11</f>
        <v>0.11094320490801403</v>
      </c>
      <c r="K6" s="7">
        <f t="shared" si="1"/>
        <v>1291.4447300999998</v>
      </c>
      <c r="L6" s="7">
        <f t="shared" si="1"/>
        <v>2038.0459853879995</v>
      </c>
      <c r="M6" s="8">
        <f>K6/$K$11</f>
        <v>0.16702382453044248</v>
      </c>
      <c r="N6" s="8">
        <f>L6/$L$11</f>
        <v>0.11094320490801404</v>
      </c>
      <c r="O6" s="7">
        <f t="shared" si="2"/>
        <v>1310.8164010514997</v>
      </c>
      <c r="P6" s="7">
        <f t="shared" si="2"/>
        <v>2068.6166751688193</v>
      </c>
      <c r="Q6" s="8">
        <f>O6/$O$11</f>
        <v>0.16702382453044248</v>
      </c>
      <c r="R6" s="8">
        <f>P6/$P$11</f>
        <v>0.11094320490801403</v>
      </c>
      <c r="S6" s="7">
        <f t="shared" si="3"/>
        <v>1330.478647067272</v>
      </c>
      <c r="T6" s="7">
        <f t="shared" si="3"/>
        <v>2099.6459252963514</v>
      </c>
      <c r="U6" s="8">
        <f>S6/$S$11</f>
        <v>0.16702382453044248</v>
      </c>
      <c r="V6" s="8">
        <f>T6/$T$11</f>
        <v>0.11094320490801404</v>
      </c>
      <c r="W6" s="7">
        <f t="shared" si="4"/>
        <v>1350.435826773281</v>
      </c>
      <c r="X6" s="7">
        <f t="shared" si="4"/>
        <v>2131.1406141757966</v>
      </c>
      <c r="Y6" s="8">
        <f>W6/$W$11</f>
        <v>0.16702382453044248</v>
      </c>
      <c r="Z6" s="8">
        <f>X6/$X$11</f>
        <v>0.11094320490801406</v>
      </c>
      <c r="AA6" s="9">
        <v>1</v>
      </c>
      <c r="AB6" s="36" t="s">
        <v>30</v>
      </c>
      <c r="AC6" s="36" t="s">
        <v>30</v>
      </c>
      <c r="AD6" s="36" t="s">
        <v>30</v>
      </c>
      <c r="AE6" s="36" t="s">
        <v>30</v>
      </c>
      <c r="AF6" s="36" t="s">
        <v>30</v>
      </c>
    </row>
    <row r="7" spans="1:44" s="5" customFormat="1" ht="24" customHeight="1">
      <c r="A7" s="29">
        <v>4</v>
      </c>
      <c r="B7" s="11" t="s">
        <v>22</v>
      </c>
      <c r="C7" s="36" t="s">
        <v>18</v>
      </c>
      <c r="D7" s="6"/>
      <c r="E7" s="38">
        <v>2379.7065599999996</v>
      </c>
      <c r="F7" s="38">
        <v>3314.5912799999996</v>
      </c>
      <c r="G7" s="38">
        <f t="shared" si="0"/>
        <v>2415.4021583999993</v>
      </c>
      <c r="H7" s="38">
        <f t="shared" si="0"/>
        <v>3364.3101491999992</v>
      </c>
      <c r="I7" s="8">
        <f>G7/$G$11</f>
        <v>0.31707214588848265</v>
      </c>
      <c r="J7" s="8">
        <f>H7/$H$11</f>
        <v>0.18588690501923821</v>
      </c>
      <c r="K7" s="7">
        <f t="shared" si="1"/>
        <v>2451.6331907759991</v>
      </c>
      <c r="L7" s="7">
        <f t="shared" si="1"/>
        <v>3414.774801437999</v>
      </c>
      <c r="M7" s="8">
        <f>K7/$K$11</f>
        <v>0.31707214588848265</v>
      </c>
      <c r="N7" s="8">
        <f>L7/$L$11</f>
        <v>0.18588690501923827</v>
      </c>
      <c r="O7" s="7">
        <f t="shared" si="2"/>
        <v>2488.4076886376388</v>
      </c>
      <c r="P7" s="7">
        <f t="shared" si="2"/>
        <v>3465.9964234595686</v>
      </c>
      <c r="Q7" s="8">
        <f>O7/$O$11</f>
        <v>0.31707214588848265</v>
      </c>
      <c r="R7" s="8">
        <f>P7/$P$11</f>
        <v>0.18588690501923824</v>
      </c>
      <c r="S7" s="7">
        <f t="shared" si="3"/>
        <v>2525.7338039672031</v>
      </c>
      <c r="T7" s="7">
        <f t="shared" si="3"/>
        <v>3517.9863698114618</v>
      </c>
      <c r="U7" s="8">
        <f>S7/$S$11</f>
        <v>0.31707214588848265</v>
      </c>
      <c r="V7" s="8">
        <f>T7/$T$11</f>
        <v>0.18588690501923824</v>
      </c>
      <c r="W7" s="7">
        <f t="shared" si="4"/>
        <v>2563.619811026711</v>
      </c>
      <c r="X7" s="7">
        <f t="shared" si="4"/>
        <v>3570.7561653586336</v>
      </c>
      <c r="Y7" s="8">
        <f>W7/$W$11</f>
        <v>0.3170721458884827</v>
      </c>
      <c r="Z7" s="8">
        <f>X7/$X$11</f>
        <v>0.18588690501923827</v>
      </c>
      <c r="AA7" s="9">
        <v>1</v>
      </c>
      <c r="AB7" s="36" t="s">
        <v>30</v>
      </c>
      <c r="AC7" s="36" t="s">
        <v>30</v>
      </c>
      <c r="AD7" s="36" t="s">
        <v>30</v>
      </c>
      <c r="AE7" s="36" t="s">
        <v>30</v>
      </c>
      <c r="AF7" s="36" t="s">
        <v>30</v>
      </c>
    </row>
    <row r="8" spans="1:44" s="5" customFormat="1" ht="24" customHeight="1">
      <c r="A8" s="29">
        <v>5</v>
      </c>
      <c r="B8" s="11" t="s">
        <v>23</v>
      </c>
      <c r="C8" s="36" t="s">
        <v>18</v>
      </c>
      <c r="D8" s="6"/>
      <c r="E8" s="7">
        <v>0</v>
      </c>
      <c r="F8" s="7">
        <v>34.356720000000003</v>
      </c>
      <c r="G8" s="7">
        <f t="shared" si="0"/>
        <v>0</v>
      </c>
      <c r="H8" s="7">
        <f t="shared" si="0"/>
        <v>34.872070800000003</v>
      </c>
      <c r="I8" s="8">
        <f>G8/$G$11</f>
        <v>0</v>
      </c>
      <c r="J8" s="8">
        <f>H8/$H$11</f>
        <v>1.926772807841504E-3</v>
      </c>
      <c r="K8" s="7">
        <f t="shared" si="1"/>
        <v>0</v>
      </c>
      <c r="L8" s="7">
        <f t="shared" si="1"/>
        <v>35.395151861999999</v>
      </c>
      <c r="M8" s="8">
        <f>K8/$K$11</f>
        <v>0</v>
      </c>
      <c r="N8" s="8">
        <f>L8/$L$11</f>
        <v>1.926772807841504E-3</v>
      </c>
      <c r="O8" s="7">
        <f t="shared" si="2"/>
        <v>0</v>
      </c>
      <c r="P8" s="7">
        <f t="shared" si="2"/>
        <v>35.926079139929996</v>
      </c>
      <c r="Q8" s="8">
        <f>O8/$O$11</f>
        <v>0</v>
      </c>
      <c r="R8" s="8">
        <f>P8/$P$11</f>
        <v>1.926772807841504E-3</v>
      </c>
      <c r="S8" s="7">
        <f t="shared" si="3"/>
        <v>0</v>
      </c>
      <c r="T8" s="7">
        <f t="shared" si="3"/>
        <v>36.464970327028944</v>
      </c>
      <c r="U8" s="8">
        <f>S8/$S$11</f>
        <v>0</v>
      </c>
      <c r="V8" s="8">
        <f>T8/$T$11</f>
        <v>1.9267728078415042E-3</v>
      </c>
      <c r="W8" s="7">
        <f t="shared" si="4"/>
        <v>0</v>
      </c>
      <c r="X8" s="7">
        <f t="shared" si="4"/>
        <v>37.011944881934376</v>
      </c>
      <c r="Y8" s="8">
        <f>W8/$W$11</f>
        <v>0</v>
      </c>
      <c r="Z8" s="8">
        <f>X8/$X$11</f>
        <v>1.9267728078415042E-3</v>
      </c>
      <c r="AA8" s="9">
        <v>1</v>
      </c>
      <c r="AB8" s="36" t="s">
        <v>30</v>
      </c>
      <c r="AC8" s="36" t="s">
        <v>30</v>
      </c>
      <c r="AD8" s="36" t="s">
        <v>30</v>
      </c>
      <c r="AE8" s="36" t="s">
        <v>30</v>
      </c>
      <c r="AF8" s="36" t="s">
        <v>30</v>
      </c>
    </row>
    <row r="9" spans="1:44" s="2" customFormat="1" ht="31.8" customHeight="1">
      <c r="A9" s="29">
        <v>6</v>
      </c>
      <c r="B9" s="35" t="s">
        <v>27</v>
      </c>
      <c r="C9" s="36" t="s">
        <v>29</v>
      </c>
      <c r="D9" s="30"/>
      <c r="E9" s="31">
        <v>100.44215999999999</v>
      </c>
      <c r="F9" s="31">
        <v>573.00911999999994</v>
      </c>
      <c r="G9" s="32">
        <f t="shared" si="0"/>
        <v>101.94879239999997</v>
      </c>
      <c r="H9" s="32">
        <f t="shared" si="0"/>
        <v>581.60425679999992</v>
      </c>
      <c r="I9" s="8">
        <f>G9/$G$11</f>
        <v>1.3382915248539852E-2</v>
      </c>
      <c r="J9" s="8">
        <f>H9/$H$11</f>
        <v>3.2135151174535546E-2</v>
      </c>
      <c r="K9" s="7">
        <f t="shared" si="1"/>
        <v>103.47802428599996</v>
      </c>
      <c r="L9" s="32">
        <f t="shared" si="1"/>
        <v>590.32832065199989</v>
      </c>
      <c r="M9" s="8">
        <f>K9/$K$11</f>
        <v>1.3382915248539854E-2</v>
      </c>
      <c r="N9" s="8">
        <f>L9/$L$11</f>
        <v>3.2135151174535553E-2</v>
      </c>
      <c r="O9" s="7">
        <f t="shared" si="2"/>
        <v>105.03019465028996</v>
      </c>
      <c r="P9" s="32">
        <f t="shared" si="2"/>
        <v>599.18324546177985</v>
      </c>
      <c r="Q9" s="8">
        <f>O9/$O$11</f>
        <v>1.3382915248539854E-2</v>
      </c>
      <c r="R9" s="8">
        <f>P9/$P$11</f>
        <v>3.2135151174535553E-2</v>
      </c>
      <c r="S9" s="32">
        <f t="shared" si="3"/>
        <v>106.6056475700443</v>
      </c>
      <c r="T9" s="32">
        <f t="shared" si="3"/>
        <v>608.17099414370648</v>
      </c>
      <c r="U9" s="8">
        <f>S9/$S$11</f>
        <v>1.3382915248539854E-2</v>
      </c>
      <c r="V9" s="8">
        <f>T9/$T$11</f>
        <v>3.2135151174535553E-2</v>
      </c>
      <c r="W9" s="7">
        <f t="shared" si="4"/>
        <v>108.20473228359495</v>
      </c>
      <c r="X9" s="32">
        <f t="shared" si="4"/>
        <v>617.29355905586203</v>
      </c>
      <c r="Y9" s="8">
        <f>W9/$W$11</f>
        <v>1.3382915248539856E-2</v>
      </c>
      <c r="Z9" s="8">
        <f>X9/$X$11</f>
        <v>3.2135151174535553E-2</v>
      </c>
      <c r="AA9" s="33">
        <v>1</v>
      </c>
      <c r="AB9" s="36" t="s">
        <v>30</v>
      </c>
      <c r="AC9" s="36" t="s">
        <v>30</v>
      </c>
      <c r="AD9" s="36" t="s">
        <v>30</v>
      </c>
      <c r="AE9" s="36" t="s">
        <v>30</v>
      </c>
      <c r="AF9" s="36" t="s">
        <v>30</v>
      </c>
    </row>
    <row r="10" spans="1:44" s="2" customFormat="1" ht="34.200000000000003" customHeight="1">
      <c r="A10" s="29">
        <v>7</v>
      </c>
      <c r="B10" s="34" t="s">
        <v>28</v>
      </c>
      <c r="C10" s="36" t="s">
        <v>29</v>
      </c>
      <c r="D10" s="30"/>
      <c r="E10" s="31">
        <v>184.48560000000001</v>
      </c>
      <c r="F10" s="31">
        <v>2529.1872000000003</v>
      </c>
      <c r="G10" s="32">
        <f t="shared" si="0"/>
        <v>187.25288399999999</v>
      </c>
      <c r="H10" s="32">
        <f t="shared" si="0"/>
        <v>2567.125008</v>
      </c>
      <c r="I10" s="8">
        <f>G10/$G$11</f>
        <v>2.4580864742216064E-2</v>
      </c>
      <c r="J10" s="8">
        <f>H10/$H$11</f>
        <v>0.14184034805711346</v>
      </c>
      <c r="K10" s="7">
        <f t="shared" si="1"/>
        <v>190.06167725999998</v>
      </c>
      <c r="L10" s="32">
        <f t="shared" si="1"/>
        <v>2605.6318831199997</v>
      </c>
      <c r="M10" s="8">
        <f>K10/$K$11</f>
        <v>2.4580864742216064E-2</v>
      </c>
      <c r="N10" s="8">
        <f>L10/$L$11</f>
        <v>0.14184034805711346</v>
      </c>
      <c r="O10" s="7">
        <f t="shared" si="2"/>
        <v>192.91260241889995</v>
      </c>
      <c r="P10" s="32">
        <f t="shared" si="2"/>
        <v>2644.7163613667994</v>
      </c>
      <c r="Q10" s="8">
        <f>O10/$O$11</f>
        <v>2.458086474221606E-2</v>
      </c>
      <c r="R10" s="8">
        <f>P10/$P$11</f>
        <v>0.14184034805711346</v>
      </c>
      <c r="S10" s="32">
        <f t="shared" si="3"/>
        <v>195.80629145518344</v>
      </c>
      <c r="T10" s="32">
        <f t="shared" si="3"/>
        <v>2684.387106787301</v>
      </c>
      <c r="U10" s="8">
        <f>S10/$S$11</f>
        <v>2.4580864742216064E-2</v>
      </c>
      <c r="V10" s="8">
        <f>T10/$T$11</f>
        <v>0.14184034805711346</v>
      </c>
      <c r="W10" s="7">
        <f t="shared" si="4"/>
        <v>198.74338582701117</v>
      </c>
      <c r="X10" s="32">
        <f t="shared" si="4"/>
        <v>2724.6529133891104</v>
      </c>
      <c r="Y10" s="8">
        <f>W10/$W$11</f>
        <v>2.4580864742216064E-2</v>
      </c>
      <c r="Z10" s="8">
        <f>X10/$X$11</f>
        <v>0.14184034805711346</v>
      </c>
      <c r="AA10" s="33">
        <v>1</v>
      </c>
      <c r="AB10" s="36" t="s">
        <v>30</v>
      </c>
      <c r="AC10" s="36" t="s">
        <v>30</v>
      </c>
      <c r="AD10" s="36" t="s">
        <v>30</v>
      </c>
      <c r="AE10" s="36" t="s">
        <v>30</v>
      </c>
      <c r="AF10" s="36" t="s">
        <v>30</v>
      </c>
    </row>
    <row r="11" spans="1:44" s="20" customFormat="1" ht="40.799999999999997" customHeight="1">
      <c r="A11" s="39" t="s">
        <v>26</v>
      </c>
      <c r="B11" s="40"/>
      <c r="C11" s="13" t="s">
        <v>24</v>
      </c>
      <c r="D11" s="14"/>
      <c r="E11" s="15">
        <f>SUM(E4:E10)</f>
        <v>7505.2526399999988</v>
      </c>
      <c r="F11" s="15">
        <f>SUM(F4:F10)</f>
        <v>17831.225279999999</v>
      </c>
      <c r="G11" s="15">
        <f>SUM(G4:G10)</f>
        <v>7617.831429599999</v>
      </c>
      <c r="H11" s="15">
        <f>SUM(H4:H10)</f>
        <v>18098.693659199998</v>
      </c>
      <c r="I11" s="16">
        <f>SUM(I4:I10)</f>
        <v>1</v>
      </c>
      <c r="J11" s="16">
        <f>SUM(J4:J10)</f>
        <v>0.99999999999999989</v>
      </c>
      <c r="K11" s="17">
        <f>SUM(K4:K10)</f>
        <v>7732.098901043998</v>
      </c>
      <c r="L11" s="17">
        <f>SUM(L4:L10)</f>
        <v>18370.174064087994</v>
      </c>
      <c r="M11" s="16">
        <f>SUM(M4:M10)</f>
        <v>1</v>
      </c>
      <c r="N11" s="16">
        <f>SUM(N4:N10)</f>
        <v>1</v>
      </c>
      <c r="O11" s="17">
        <f>SUM(O4:O10)</f>
        <v>7848.0803845596574</v>
      </c>
      <c r="P11" s="17">
        <f>SUM(P4:P10)</f>
        <v>18645.726675049315</v>
      </c>
      <c r="Q11" s="16">
        <f>SUM(Q4:Q10)</f>
        <v>1</v>
      </c>
      <c r="R11" s="16">
        <f>SUM(R4:R10)</f>
        <v>0.99999999999999989</v>
      </c>
      <c r="S11" s="17">
        <f>SUM(S4:S10)</f>
        <v>7965.8015903280511</v>
      </c>
      <c r="T11" s="17">
        <f>SUM(T4:T10)</f>
        <v>18925.412575175051</v>
      </c>
      <c r="U11" s="16">
        <f>SUM(U4:U10)</f>
        <v>1</v>
      </c>
      <c r="V11" s="16">
        <f>SUM(V4:V10)</f>
        <v>0.99999999999999989</v>
      </c>
      <c r="W11" s="18">
        <f>SUM(W4:W10)</f>
        <v>8085.2886141829704</v>
      </c>
      <c r="X11" s="18">
        <f>SUM(X4:X10)</f>
        <v>19209.293763802674</v>
      </c>
      <c r="Y11" s="16">
        <f>SUM(Y4:Y10)</f>
        <v>1</v>
      </c>
      <c r="Z11" s="16">
        <f>SUM(Z4:Z10)</f>
        <v>1</v>
      </c>
      <c r="AA11" s="19">
        <f>SUM(AA4:AA10)</f>
        <v>8</v>
      </c>
      <c r="AB11" s="19">
        <f>SUM(AB4:AB6)</f>
        <v>0</v>
      </c>
      <c r="AC11" s="19">
        <f>SUM(AC4:AC6)</f>
        <v>0</v>
      </c>
      <c r="AD11" s="19">
        <f>SUM(AD4:AD6)</f>
        <v>0</v>
      </c>
      <c r="AE11" s="19">
        <f>SUM(AE4:AE6)</f>
        <v>0</v>
      </c>
      <c r="AF11" s="19">
        <f>SUM(AF4:AF6)</f>
        <v>0</v>
      </c>
    </row>
    <row r="12" spans="1:44" s="2" customFormat="1" ht="36" customHeight="1">
      <c r="A12" s="1"/>
      <c r="C12" s="1"/>
      <c r="D12" s="1"/>
      <c r="E12" s="1"/>
      <c r="F12" s="1"/>
      <c r="G12" s="2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7"/>
      <c r="AC12" s="42" t="s">
        <v>31</v>
      </c>
      <c r="AD12" s="42"/>
      <c r="AE12" s="37"/>
      <c r="AF12" s="37"/>
    </row>
    <row r="13" spans="1:44" ht="58.8" customHeight="1">
      <c r="A13" s="48" t="s">
        <v>32</v>
      </c>
      <c r="B13" s="48"/>
      <c r="D13" s="41" t="s">
        <v>25</v>
      </c>
      <c r="E13" s="41"/>
      <c r="F13" s="27">
        <v>1.4999999999999999E-2</v>
      </c>
      <c r="AB13" s="2"/>
      <c r="AC13" s="2"/>
      <c r="AD13" s="2"/>
      <c r="AE13" s="2"/>
      <c r="AF13" s="2"/>
    </row>
    <row r="14" spans="1:44" ht="58.8" customHeight="1">
      <c r="A14" s="48"/>
      <c r="B14" s="48"/>
      <c r="D14" s="49"/>
      <c r="E14" s="49"/>
      <c r="F14" s="50"/>
      <c r="AB14" s="2"/>
      <c r="AC14" s="2"/>
      <c r="AD14" s="2"/>
      <c r="AE14" s="2"/>
      <c r="AF14" s="2"/>
    </row>
    <row r="15" spans="1:44">
      <c r="A15" s="48"/>
      <c r="B15" s="48"/>
      <c r="AB15" s="2"/>
      <c r="AC15" s="2"/>
      <c r="AD15" s="2"/>
      <c r="AE15" s="2"/>
      <c r="AF15" s="2"/>
    </row>
    <row r="16" spans="1:44">
      <c r="A16" s="48"/>
      <c r="B16" s="48"/>
      <c r="R16" s="28"/>
      <c r="AB16" s="2"/>
      <c r="AC16" s="2"/>
      <c r="AD16" s="2"/>
      <c r="AE16" s="2"/>
      <c r="AF16" s="2"/>
    </row>
    <row r="17" spans="28:32">
      <c r="AB17" s="2"/>
      <c r="AC17" s="2"/>
      <c r="AD17" s="2"/>
      <c r="AE17" s="2"/>
      <c r="AF17" s="2"/>
    </row>
    <row r="18" spans="28:32">
      <c r="AB18" s="2"/>
      <c r="AC18" s="2"/>
      <c r="AD18" s="2"/>
      <c r="AE18" s="2"/>
      <c r="AF18" s="2"/>
    </row>
    <row r="19" spans="28:32">
      <c r="AB19" s="2"/>
      <c r="AC19" s="2"/>
      <c r="AD19" s="2"/>
      <c r="AE19" s="2"/>
      <c r="AF19" s="2"/>
    </row>
    <row r="20" spans="28:32">
      <c r="AB20" s="2"/>
      <c r="AC20" s="2"/>
      <c r="AD20" s="2"/>
      <c r="AE20" s="2"/>
      <c r="AF20" s="2"/>
    </row>
    <row r="21" spans="28:32">
      <c r="AB21" s="2"/>
      <c r="AC21" s="2"/>
      <c r="AD21" s="2"/>
      <c r="AE21" s="2"/>
      <c r="AF21" s="2"/>
    </row>
    <row r="22" spans="28:32">
      <c r="AB22" s="2"/>
      <c r="AC22" s="2"/>
      <c r="AD22" s="2"/>
      <c r="AE22" s="2"/>
      <c r="AF22" s="2"/>
    </row>
    <row r="23" spans="28:32">
      <c r="AB23" s="2"/>
      <c r="AC23" s="2"/>
      <c r="AD23" s="2"/>
      <c r="AE23" s="2"/>
      <c r="AF23" s="2"/>
    </row>
    <row r="24" spans="28:32">
      <c r="AB24" s="2"/>
      <c r="AC24" s="2"/>
      <c r="AD24" s="2"/>
      <c r="AE24" s="2"/>
      <c r="AF24" s="2"/>
    </row>
    <row r="25" spans="28:32">
      <c r="AB25" s="2"/>
      <c r="AC25" s="2"/>
      <c r="AD25" s="2"/>
      <c r="AE25" s="2"/>
      <c r="AF25" s="2"/>
    </row>
    <row r="26" spans="28:32">
      <c r="AB26" s="2"/>
      <c r="AC26" s="2"/>
      <c r="AD26" s="2"/>
      <c r="AE26" s="2"/>
      <c r="AF26" s="2"/>
    </row>
    <row r="27" spans="28:32">
      <c r="AB27" s="2"/>
      <c r="AC27" s="2"/>
      <c r="AD27" s="2"/>
      <c r="AE27" s="2"/>
      <c r="AF27" s="2"/>
    </row>
    <row r="28" spans="28:32">
      <c r="AB28" s="2"/>
      <c r="AC28" s="2"/>
      <c r="AD28" s="2"/>
      <c r="AE28" s="2"/>
      <c r="AF28" s="2"/>
    </row>
    <row r="29" spans="28:32">
      <c r="AB29" s="2"/>
      <c r="AC29" s="2"/>
      <c r="AD29" s="2"/>
      <c r="AE29" s="2"/>
      <c r="AF29" s="2"/>
    </row>
    <row r="30" spans="28:32">
      <c r="AB30" s="2"/>
      <c r="AC30" s="2"/>
      <c r="AD30" s="2"/>
      <c r="AE30" s="2"/>
      <c r="AF30" s="2"/>
    </row>
    <row r="31" spans="28:32">
      <c r="AB31" s="2"/>
      <c r="AC31" s="2"/>
      <c r="AD31" s="2"/>
      <c r="AE31" s="2"/>
      <c r="AF31" s="2"/>
    </row>
    <row r="32" spans="28:32">
      <c r="AB32" s="2"/>
      <c r="AC32" s="2"/>
      <c r="AD32" s="2"/>
      <c r="AE32" s="2"/>
      <c r="AF32" s="2"/>
    </row>
    <row r="33" spans="28:32">
      <c r="AB33" s="2"/>
      <c r="AC33" s="2"/>
      <c r="AD33" s="2"/>
      <c r="AE33" s="2"/>
      <c r="AF33" s="2"/>
    </row>
    <row r="34" spans="28:32">
      <c r="AB34" s="2"/>
      <c r="AC34" s="2"/>
      <c r="AD34" s="2"/>
      <c r="AE34" s="2"/>
      <c r="AF34" s="2"/>
    </row>
    <row r="35" spans="28:32">
      <c r="AB35" s="2"/>
      <c r="AC35" s="2"/>
      <c r="AD35" s="2"/>
      <c r="AE35" s="2"/>
      <c r="AF35" s="2"/>
    </row>
  </sheetData>
  <mergeCells count="16">
    <mergeCell ref="A11:B11"/>
    <mergeCell ref="D13:E13"/>
    <mergeCell ref="AC12:AD12"/>
    <mergeCell ref="G2:J2"/>
    <mergeCell ref="K2:N2"/>
    <mergeCell ref="O2:R2"/>
    <mergeCell ref="S2:V2"/>
    <mergeCell ref="W2:Z2"/>
    <mergeCell ref="AB2:AF2"/>
    <mergeCell ref="A2:A3"/>
    <mergeCell ref="B2:B3"/>
    <mergeCell ref="C2:C3"/>
    <mergeCell ref="D2:D3"/>
    <mergeCell ref="E2:F2"/>
    <mergeCell ref="A13:B16"/>
    <mergeCell ref="D14:E14"/>
  </mergeCells>
  <pageMargins left="0.7" right="0.7" top="0.75" bottom="0.75" header="0.3" footer="0.3"/>
  <pageSetup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CARGAS-LA-HONDA-2024-2028 </vt:lpstr>
      <vt:lpstr>'CARGAS-LA-HONDA-2024-2028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</dc:creator>
  <cp:lastModifiedBy>CAM</cp:lastModifiedBy>
  <dcterms:created xsi:type="dcterms:W3CDTF">2023-08-30T17:39:22Z</dcterms:created>
  <dcterms:modified xsi:type="dcterms:W3CDTF">2023-11-06T21:37:20Z</dcterms:modified>
</cp:coreProperties>
</file>