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Meta de Carga Contaminante Propuesta DBO y SST sin usuarios nuevos\"/>
    </mc:Choice>
  </mc:AlternateContent>
  <bookViews>
    <workbookView xWindow="0" yWindow="0" windowWidth="20496" windowHeight="7752" tabRatio="722"/>
  </bookViews>
  <sheets>
    <sheet name="CARGAS-PEDERNAL-2024-2028" sheetId="2" r:id="rId1"/>
    <sheet name="Hoja2" sheetId="13" r:id="rId2"/>
    <sheet name="Hoja1" sheetId="10" r:id="rId3"/>
  </sheets>
  <definedNames>
    <definedName name="_xlnm.Print_Area" localSheetId="0">'CARGAS-PEDERNAL-2024-2028'!$A$1:$D$5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2" l="1"/>
  <c r="H4" i="2" l="1"/>
  <c r="G4" i="2"/>
  <c r="F5" i="2"/>
  <c r="E5" i="2"/>
  <c r="K4" i="2" l="1"/>
  <c r="L4" i="2"/>
  <c r="G5" i="2"/>
  <c r="H5" i="2"/>
  <c r="D5" i="2"/>
  <c r="I4" i="2" l="1"/>
  <c r="J4" i="2"/>
  <c r="L5" i="2"/>
  <c r="P4" i="2"/>
  <c r="O4" i="2"/>
  <c r="K5" i="2"/>
  <c r="J5" i="2" l="1"/>
  <c r="I5" i="2"/>
  <c r="N4" i="2"/>
  <c r="M4" i="2"/>
  <c r="S4" i="2"/>
  <c r="O5" i="2"/>
  <c r="P5" i="2"/>
  <c r="T4" i="2"/>
  <c r="M5" i="2" l="1"/>
  <c r="N5" i="2"/>
  <c r="Q4" i="2"/>
  <c r="Q5" i="2" s="1"/>
  <c r="R4" i="2"/>
  <c r="R5" i="2" s="1"/>
  <c r="T5" i="2"/>
  <c r="X4" i="2"/>
  <c r="S5" i="2"/>
  <c r="W4" i="2"/>
  <c r="V4" i="2" l="1"/>
  <c r="U4" i="2"/>
  <c r="U5" i="2" s="1"/>
  <c r="X5" i="2"/>
  <c r="W5" i="2"/>
  <c r="V5" i="2" l="1"/>
  <c r="Y4" i="2"/>
  <c r="Z4" i="2"/>
  <c r="Y5" i="2" l="1"/>
  <c r="Z5" i="2"/>
</calcChain>
</file>

<file path=xl/sharedStrings.xml><?xml version="1.0" encoding="utf-8"?>
<sst xmlns="http://schemas.openxmlformats.org/spreadsheetml/2006/main" count="41" uniqueCount="25">
  <si>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</si>
  <si>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</si>
  <si>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</si>
  <si>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</si>
  <si>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</si>
  <si>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</si>
  <si>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Cm
DBO5 (kg/año)</t>
  </si>
  <si>
    <t>Cm
SST (kg/año)</t>
  </si>
  <si>
    <t>% PONDERADO DBO5</t>
  </si>
  <si>
    <t>% PONDERADO SST</t>
  </si>
  <si>
    <t>X</t>
  </si>
  <si>
    <t>SUBTOTAL USUARIOS</t>
  </si>
  <si>
    <t>TERUEL</t>
  </si>
  <si>
    <t>RÍO PEDERNAL</t>
  </si>
  <si>
    <t>Empresa de Servicios Publicos  EMPTERUEL S.A E.S.P</t>
  </si>
  <si>
    <t>Carga contaminante Línea Base Kg- año</t>
  </si>
  <si>
    <t>PROYECCIÓN DE CARGA A VERTER EN EL AÑO 2024</t>
  </si>
  <si>
    <t>PROYECCIÓN DE CARGA A VERTER EN EL AÑO 2025</t>
  </si>
  <si>
    <t>PROYECCIÓN DE CARGA A VERTER EN EL AÑO 2026</t>
  </si>
  <si>
    <t>PROYECCIÓN DE CARGA A VERTER EN EL AÑO 2027</t>
  </si>
  <si>
    <t>PROYECCIÓN DE CARGA A VERTER EN EL AÑO 2028</t>
  </si>
  <si>
    <t xml:space="preserve">
DBO5 (kg/año)</t>
  </si>
  <si>
    <t xml:space="preserve">
SST (kg/año)</t>
  </si>
  <si>
    <t>Promedio Tasa Crecimiento Prestador Teruel</t>
  </si>
  <si>
    <t>Corriente ordenada con PORH, unico usuario en este tramo Prestador EMPTERUEL S.A E.S.P cuenta con dos PTARs y tiene proyectada una tercera planta, Las PTAR existentes cumplen norma  de vertimiento.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</si>
</sst>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 * #,##0.00_ ;_ * \-#,##0.00_ ;_ * &quot;-&quot;??_ ;_ @_ "/>
    <numFmt numFmtId="165" formatCode="0.0%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000066"/>
      <name val="Arial"/>
      <family val="2"/>
    </font>
    <font>
      <b/>
      <sz val="12"/>
      <color rgb="FF000099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1"/>
      <color rgb="FF000066"/>
      <name val="Arial"/>
      <family val="2"/>
    </font>
    <font>
      <sz val="12"/>
      <color rgb="FF000099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6" fillId="0" borderId="0"/>
  </cellStyleXfs>
  <cellXfs count="37">
    <xf numFmtId="0" fontId="0" fillId="0" borderId="0" xfId="0"/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165" fontId="7" fillId="0" borderId="1" xfId="7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9" fillId="2" borderId="0" xfId="1" applyNumberFormat="1" applyFont="1" applyFill="1" applyBorder="1" applyAlignment="1">
      <alignment vertical="center"/>
    </xf>
    <xf numFmtId="0" fontId="10" fillId="2" borderId="1" xfId="1" applyNumberFormat="1" applyFont="1" applyFill="1" applyBorder="1" applyAlignment="1">
      <alignment horizontal="center" vertical="center"/>
    </xf>
    <xf numFmtId="0" fontId="11" fillId="2" borderId="5" xfId="6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vertical="center"/>
    </xf>
    <xf numFmtId="0" fontId="12" fillId="2" borderId="0" xfId="1" applyNumberFormat="1" applyFont="1" applyFill="1" applyBorder="1" applyAlignment="1">
      <alignment vertical="center"/>
    </xf>
    <xf numFmtId="41" fontId="12" fillId="2" borderId="1" xfId="2" applyFont="1" applyFill="1" applyBorder="1" applyAlignment="1">
      <alignment vertical="center"/>
    </xf>
    <xf numFmtId="41" fontId="5" fillId="3" borderId="1" xfId="2" applyFont="1" applyFill="1" applyBorder="1" applyAlignment="1">
      <alignment horizontal="center" vertical="center"/>
    </xf>
    <xf numFmtId="9" fontId="12" fillId="2" borderId="1" xfId="7" applyFont="1" applyFill="1" applyBorder="1" applyAlignment="1">
      <alignment vertical="center"/>
    </xf>
    <xf numFmtId="9" fontId="5" fillId="3" borderId="1" xfId="7" applyFont="1" applyFill="1" applyBorder="1" applyAlignment="1">
      <alignment horizontal="center" vertical="center"/>
    </xf>
    <xf numFmtId="9" fontId="12" fillId="2" borderId="1" xfId="7" applyFont="1" applyFill="1" applyBorder="1" applyAlignment="1">
      <alignment horizontal="center" vertical="center"/>
    </xf>
    <xf numFmtId="41" fontId="5" fillId="3" borderId="1" xfId="1" applyNumberFormat="1" applyFont="1" applyFill="1" applyBorder="1" applyAlignment="1">
      <alignment horizontal="center" vertical="center"/>
    </xf>
    <xf numFmtId="0" fontId="12" fillId="2" borderId="1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10" fillId="2" borderId="5" xfId="1" applyNumberFormat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3" borderId="2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7" fillId="4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165" fontId="7" fillId="0" borderId="0" xfId="7" applyNumberFormat="1" applyFont="1" applyBorder="1" applyAlignment="1">
      <alignment horizontal="center" vertical="center"/>
    </xf>
  </cellXfs>
  <cellStyles count="9">
    <cellStyle name="Millares [0] 2" xfId="2"/>
    <cellStyle name="Millares 2" xfId="5"/>
    <cellStyle name="Normal" xfId="0" builtinId="0"/>
    <cellStyle name="Normal 2" xfId="1"/>
    <cellStyle name="Normal 2 2" xfId="4"/>
    <cellStyle name="Normal 3" xfId="6"/>
    <cellStyle name="Normal 3 2" xfId="8"/>
    <cellStyle name="Porcentaje" xfId="7" builtinId="5"/>
    <cellStyle name="Porcentaje 2" xfId="3"/>
  </cellStyles>
  <dxfs count="0"/>
  <tableStyles count="0" defaultTableStyle="TableStyleMedium2" defaultPivotStyle="PivotStyleLight16"/>
  <colors>
    <mruColors>
      <color rgb="FFCCFFFF"/>
      <color rgb="FF99FFCC"/>
      <color rgb="FFFFFF99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0" zoomScaleNormal="70" zoomScaleSheetLayoutView="70" workbookViewId="0">
      <selection activeCell="E12" sqref="E12"/>
    </sheetView>
  </sheetViews>
  <sheetFormatPr baseColWidth="10" defaultColWidth="10" defaultRowHeight="15"/>
  <cols>
    <col min="1" max="1" width="7.5" style="3" customWidth="1"/>
    <col min="2" max="2" width="53.19921875" style="4" customWidth="1"/>
    <col min="3" max="3" width="30.09765625" style="5" customWidth="1"/>
    <col min="4" max="4" width="15.3984375" style="3" customWidth="1"/>
    <col min="5" max="6" width="10" style="6"/>
    <col min="7" max="7" width="10.09765625" style="6" customWidth="1"/>
    <col min="8" max="8" width="10.69921875" style="6" customWidth="1"/>
    <col min="9" max="10" width="10" style="6"/>
    <col min="11" max="11" width="9.8984375" style="6" customWidth="1"/>
    <col min="12" max="12" width="9.796875" style="6" customWidth="1"/>
    <col min="13" max="13" width="12.59765625" style="6" customWidth="1"/>
    <col min="14" max="14" width="13.19921875" style="6" customWidth="1"/>
    <col min="15" max="15" width="9.69921875" style="6" customWidth="1"/>
    <col min="16" max="16" width="10.296875" style="6" customWidth="1"/>
    <col min="17" max="17" width="13.69921875" style="6" customWidth="1"/>
    <col min="18" max="18" width="13.296875" style="6" customWidth="1"/>
    <col min="19" max="19" width="11" style="6" customWidth="1"/>
    <col min="20" max="20" width="11.09765625" style="6" customWidth="1"/>
    <col min="21" max="22" width="10" style="6"/>
    <col min="23" max="23" width="11.09765625" style="6" customWidth="1"/>
    <col min="24" max="24" width="10.796875" style="4" customWidth="1"/>
    <col min="25" max="26" width="10" style="4"/>
    <col min="27" max="27" width="15.59765625" style="4" customWidth="1"/>
    <col min="28" max="16384" width="10" style="4"/>
  </cols>
  <sheetData>
    <row r="1" spans="1:32" s="2" customFormat="1" ht="31.5" customHeight="1">
      <c r="A1" s="1"/>
      <c r="C1" s="1"/>
      <c r="D1" s="1"/>
    </row>
    <row r="2" spans="1:32" s="2" customFormat="1" ht="47.4" customHeight="1">
      <c r="A2" s="29" t="s">
        <v>0</v>
      </c>
      <c r="B2" s="29" t="s">
        <v>1</v>
      </c>
      <c r="C2" s="29" t="s">
        <v>2</v>
      </c>
      <c r="D2" s="30" t="s">
        <v>3</v>
      </c>
      <c r="E2" s="33" t="s">
        <v>15</v>
      </c>
      <c r="F2" s="33"/>
      <c r="G2" s="25" t="s">
        <v>16</v>
      </c>
      <c r="H2" s="25"/>
      <c r="I2" s="25"/>
      <c r="J2" s="26"/>
      <c r="K2" s="25" t="s">
        <v>17</v>
      </c>
      <c r="L2" s="25"/>
      <c r="M2" s="25"/>
      <c r="N2" s="26"/>
      <c r="O2" s="25" t="s">
        <v>18</v>
      </c>
      <c r="P2" s="25"/>
      <c r="Q2" s="25"/>
      <c r="R2" s="26"/>
      <c r="S2" s="25" t="s">
        <v>19</v>
      </c>
      <c r="T2" s="25"/>
      <c r="U2" s="25"/>
      <c r="V2" s="26"/>
      <c r="W2" s="25" t="s">
        <v>20</v>
      </c>
      <c r="X2" s="25"/>
      <c r="Y2" s="25"/>
      <c r="Z2" s="26"/>
      <c r="AA2" s="7" t="s">
        <v>4</v>
      </c>
      <c r="AB2" s="28" t="s">
        <v>5</v>
      </c>
      <c r="AC2" s="25"/>
      <c r="AD2" s="25"/>
      <c r="AE2" s="25"/>
      <c r="AF2" s="26"/>
    </row>
    <row r="3" spans="1:32" s="2" customFormat="1" ht="43.2" customHeight="1">
      <c r="A3" s="29"/>
      <c r="B3" s="29"/>
      <c r="C3" s="29"/>
      <c r="D3" s="30"/>
      <c r="E3" s="7" t="s">
        <v>21</v>
      </c>
      <c r="F3" s="7" t="s">
        <v>22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6</v>
      </c>
      <c r="L3" s="7" t="s">
        <v>7</v>
      </c>
      <c r="M3" s="7" t="s">
        <v>8</v>
      </c>
      <c r="N3" s="7" t="s">
        <v>9</v>
      </c>
      <c r="O3" s="7" t="s">
        <v>6</v>
      </c>
      <c r="P3" s="7" t="s">
        <v>7</v>
      </c>
      <c r="Q3" s="7" t="s">
        <v>8</v>
      </c>
      <c r="R3" s="7" t="s">
        <v>9</v>
      </c>
      <c r="S3" s="7" t="s">
        <v>6</v>
      </c>
      <c r="T3" s="7" t="s">
        <v>7</v>
      </c>
      <c r="U3" s="7" t="s">
        <v>8</v>
      </c>
      <c r="V3" s="7" t="s">
        <v>9</v>
      </c>
      <c r="W3" s="7" t="s">
        <v>6</v>
      </c>
      <c r="X3" s="7" t="s">
        <v>7</v>
      </c>
      <c r="Y3" s="7" t="s">
        <v>8</v>
      </c>
      <c r="Z3" s="7" t="s">
        <v>9</v>
      </c>
      <c r="AA3" s="7">
        <v>2023</v>
      </c>
      <c r="AB3" s="7">
        <v>2024</v>
      </c>
      <c r="AC3" s="7">
        <v>2025</v>
      </c>
      <c r="AD3" s="7">
        <v>2026</v>
      </c>
      <c r="AE3" s="7">
        <v>2027</v>
      </c>
      <c r="AF3" s="7">
        <v>2028</v>
      </c>
    </row>
    <row r="4" spans="1:32" s="15" customFormat="1" ht="44.4" customHeight="1">
      <c r="A4" s="12">
        <v>1</v>
      </c>
      <c r="B4" s="13" t="s">
        <v>14</v>
      </c>
      <c r="C4" s="24" t="s">
        <v>12</v>
      </c>
      <c r="D4" s="12" t="s">
        <v>10</v>
      </c>
      <c r="E4" s="16">
        <v>26007.575212799999</v>
      </c>
      <c r="F4" s="16">
        <v>22140.782265599999</v>
      </c>
      <c r="G4" s="16">
        <f>E4*1.01</f>
        <v>26267.650964927998</v>
      </c>
      <c r="H4" s="16">
        <f>F4*1.01</f>
        <v>22362.190088256</v>
      </c>
      <c r="I4" s="20">
        <f>G4/$G$5</f>
        <v>1</v>
      </c>
      <c r="J4" s="20">
        <f>H4/$H$5</f>
        <v>1</v>
      </c>
      <c r="K4" s="16">
        <f>G4*1.01</f>
        <v>26530.32747457728</v>
      </c>
      <c r="L4" s="16">
        <f>H4*1.01</f>
        <v>22585.811989138561</v>
      </c>
      <c r="M4" s="20">
        <f>K4/$K$5</f>
        <v>1</v>
      </c>
      <c r="N4" s="20">
        <f>L4/$L$5</f>
        <v>1</v>
      </c>
      <c r="O4" s="16">
        <f>K4*1.01</f>
        <v>26795.630749323052</v>
      </c>
      <c r="P4" s="16">
        <f>L4*1.01</f>
        <v>22811.670109029947</v>
      </c>
      <c r="Q4" s="20">
        <f>O4/$O$5</f>
        <v>1</v>
      </c>
      <c r="R4" s="20">
        <f>P4/$P$5</f>
        <v>1</v>
      </c>
      <c r="S4" s="16">
        <f>O4*1.01</f>
        <v>27063.587056816283</v>
      </c>
      <c r="T4" s="16">
        <f>P4*1.01</f>
        <v>23039.786810120248</v>
      </c>
      <c r="U4" s="20">
        <f>S4/$S$5</f>
        <v>1</v>
      </c>
      <c r="V4" s="20">
        <f>T4/$T$5</f>
        <v>1</v>
      </c>
      <c r="W4" s="16">
        <f>S4*1.01</f>
        <v>27334.222927384446</v>
      </c>
      <c r="X4" s="16">
        <f>T4*1.01</f>
        <v>23270.184678221449</v>
      </c>
      <c r="Y4" s="18">
        <f>W4/$W$5</f>
        <v>1</v>
      </c>
      <c r="Z4" s="18">
        <f>X4/$X$5</f>
        <v>1</v>
      </c>
      <c r="AA4" s="22">
        <v>3</v>
      </c>
      <c r="AB4" s="14"/>
      <c r="AC4" s="14"/>
      <c r="AD4" s="14"/>
      <c r="AE4" s="14"/>
      <c r="AF4" s="14"/>
    </row>
    <row r="5" spans="1:32" s="11" customFormat="1" ht="42" customHeight="1">
      <c r="A5" s="31" t="s">
        <v>13</v>
      </c>
      <c r="B5" s="32"/>
      <c r="C5" s="9" t="s">
        <v>11</v>
      </c>
      <c r="D5" s="10">
        <f>COUNTA(D4:D4)</f>
        <v>1</v>
      </c>
      <c r="E5" s="17">
        <f>SUM(E4:E4)</f>
        <v>26007.575212799999</v>
      </c>
      <c r="F5" s="17">
        <f>SUM(F4:F4)</f>
        <v>22140.782265599999</v>
      </c>
      <c r="G5" s="17">
        <f>SUM(G4:G4)</f>
        <v>26267.650964927998</v>
      </c>
      <c r="H5" s="17">
        <f>SUM(H4:H4)</f>
        <v>22362.190088256</v>
      </c>
      <c r="I5" s="19">
        <f>SUM(I4:I4)</f>
        <v>1</v>
      </c>
      <c r="J5" s="19">
        <f>SUM(J4:J4)</f>
        <v>1</v>
      </c>
      <c r="K5" s="17">
        <f>SUM(K4:K4)</f>
        <v>26530.32747457728</v>
      </c>
      <c r="L5" s="17">
        <f>SUM(L4:L4)</f>
        <v>22585.811989138561</v>
      </c>
      <c r="M5" s="19">
        <f>SUM(M4:M4)</f>
        <v>1</v>
      </c>
      <c r="N5" s="19">
        <f>SUM(N4:N4)</f>
        <v>1</v>
      </c>
      <c r="O5" s="21">
        <f>SUM(O4:O4)</f>
        <v>26795.630749323052</v>
      </c>
      <c r="P5" s="21">
        <f>SUM(P4:P4)</f>
        <v>22811.670109029947</v>
      </c>
      <c r="Q5" s="19">
        <f>SUM(Q4:Q4)</f>
        <v>1</v>
      </c>
      <c r="R5" s="19">
        <f>SUM(R4:R4)</f>
        <v>1</v>
      </c>
      <c r="S5" s="17">
        <f>SUM(S4:S4)</f>
        <v>27063.587056816283</v>
      </c>
      <c r="T5" s="17">
        <f>SUM(T4:T4)</f>
        <v>23039.786810120248</v>
      </c>
      <c r="U5" s="19">
        <f>SUM(U4:U4)</f>
        <v>1</v>
      </c>
      <c r="V5" s="19">
        <f>SUM(V4:V4)</f>
        <v>1</v>
      </c>
      <c r="W5" s="17">
        <f>SUM(W4:W4)</f>
        <v>27334.222927384446</v>
      </c>
      <c r="X5" s="17">
        <f>SUM(X4:X4)</f>
        <v>23270.184678221449</v>
      </c>
      <c r="Y5" s="19">
        <f>SUM(Y4:Y4)</f>
        <v>1</v>
      </c>
      <c r="Z5" s="19">
        <f>SUM(Z4:Z4)</f>
        <v>1</v>
      </c>
      <c r="AA5" s="10">
        <f>SUM(AA4:AA4)</f>
        <v>3</v>
      </c>
      <c r="AB5" s="10"/>
      <c r="AC5" s="10"/>
      <c r="AD5" s="10"/>
      <c r="AE5" s="10"/>
      <c r="AF5" s="10"/>
    </row>
    <row r="6" spans="1:32" s="2" customFormat="1">
      <c r="A6" s="1"/>
      <c r="D6" s="1"/>
    </row>
    <row r="7" spans="1:32" ht="49.8" customHeight="1">
      <c r="A7" s="34" t="s">
        <v>24</v>
      </c>
      <c r="B7" s="34"/>
      <c r="C7" s="23"/>
      <c r="D7" s="27" t="s">
        <v>23</v>
      </c>
      <c r="E7" s="27"/>
      <c r="F7" s="8">
        <v>0.01</v>
      </c>
    </row>
    <row r="8" spans="1:32" ht="114" customHeight="1">
      <c r="A8" s="34"/>
      <c r="B8" s="34"/>
      <c r="D8" s="35"/>
      <c r="E8" s="35"/>
      <c r="F8" s="36"/>
    </row>
    <row r="9" spans="1:32">
      <c r="A9" s="34"/>
      <c r="B9" s="34"/>
    </row>
    <row r="10" spans="1:32">
      <c r="A10" s="34"/>
      <c r="B10" s="34"/>
    </row>
    <row r="11" spans="1:32">
      <c r="A11" s="34"/>
      <c r="B11" s="34"/>
    </row>
    <row r="12" spans="1:32">
      <c r="A12" s="34"/>
      <c r="B12" s="34"/>
    </row>
    <row r="13" spans="1:32">
      <c r="A13" s="34"/>
      <c r="B13" s="34"/>
    </row>
  </sheetData>
  <mergeCells count="15">
    <mergeCell ref="S2:V2"/>
    <mergeCell ref="W2:Z2"/>
    <mergeCell ref="D7:E7"/>
    <mergeCell ref="AB2:AF2"/>
    <mergeCell ref="A2:A3"/>
    <mergeCell ref="B2:B3"/>
    <mergeCell ref="C2:C3"/>
    <mergeCell ref="D2:D3"/>
    <mergeCell ref="O2:R2"/>
    <mergeCell ref="A5:B5"/>
    <mergeCell ref="E2:F2"/>
    <mergeCell ref="G2:J2"/>
    <mergeCell ref="K2:N2"/>
    <mergeCell ref="A7:B13"/>
    <mergeCell ref="D8:E8"/>
  </mergeCells>
  <pageMargins left="0.7" right="0.7" top="0.75" bottom="0.75" header="0.3" footer="0.3"/>
  <pageSetup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CARGAS-PEDERNAL-2024-2028</vt:lpstr>
      <vt:lpstr>Hoja2</vt:lpstr>
      <vt:lpstr>Hoja1</vt:lpstr>
      <vt:lpstr>'CARGAS-PEDERNAL-2024-2028'!Área_de_impresión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</cp:lastModifiedBy>
  <dcterms:created xsi:type="dcterms:W3CDTF">2018-09-27T07:22:44Z</dcterms:created>
  <dcterms:modified xsi:type="dcterms:W3CDTF">2023-11-06T21:50:17Z</dcterms:modified>
</cp:coreProperties>
</file>