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METAS_CAM_2019-2023\TASA RETRIBUTIVA\Acuerdo No. 4\Meta de Carga Contaminante Propuesta DBO y SST Definitiva\"/>
    </mc:Choice>
  </mc:AlternateContent>
  <bookViews>
    <workbookView xWindow="0" yWindow="0" windowWidth="20496" windowHeight="7752" tabRatio="722"/>
  </bookViews>
  <sheets>
    <sheet name="CARGAS-QDA-LA-CHORRER-2024-2028" sheetId="2" r:id="rId1"/>
  </sheets>
  <definedNames>
    <definedName name="_xlnm.Print_Area" localSheetId="0">'CARGAS-QDA-LA-CHORRER-2024-2028'!$A$1:$D$8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8" i="2" l="1"/>
  <c r="AD8" i="2"/>
  <c r="AE8" i="2"/>
  <c r="AF8" i="2"/>
  <c r="AB8" i="2"/>
  <c r="AA8" i="2" l="1"/>
  <c r="H7" i="2"/>
  <c r="L7" i="2" s="1"/>
  <c r="P7" i="2" s="1"/>
  <c r="T7" i="2" s="1"/>
  <c r="X7" i="2" s="1"/>
  <c r="G7" i="2"/>
  <c r="K7" i="2" s="1"/>
  <c r="F8" i="2"/>
  <c r="E8" i="2"/>
  <c r="K8" i="2" l="1"/>
  <c r="M7" i="2" s="1"/>
  <c r="O7" i="2"/>
  <c r="S7" i="2" s="1"/>
  <c r="W7" i="2" s="1"/>
  <c r="G8" i="2"/>
  <c r="M6" i="2"/>
  <c r="M5" i="2"/>
  <c r="L8" i="2"/>
  <c r="N6" i="2" s="1"/>
  <c r="O8" i="2"/>
  <c r="P8" i="2"/>
  <c r="H8" i="2"/>
  <c r="J6" i="2" s="1"/>
  <c r="J7" i="2" l="1"/>
  <c r="I5" i="2"/>
  <c r="J5" i="2"/>
  <c r="I6" i="2"/>
  <c r="I7" i="2"/>
  <c r="I8" i="2" s="1"/>
  <c r="Q5" i="2"/>
  <c r="Q7" i="2"/>
  <c r="R7" i="2"/>
  <c r="R5" i="2"/>
  <c r="M8" i="2"/>
  <c r="T8" i="2"/>
  <c r="N5" i="2"/>
  <c r="N7" i="2"/>
  <c r="Q6" i="2"/>
  <c r="R6" i="2"/>
  <c r="J8" i="2"/>
  <c r="R8" i="2" l="1"/>
  <c r="N8" i="2"/>
  <c r="Q8" i="2"/>
  <c r="V7" i="2"/>
  <c r="V5" i="2"/>
  <c r="S8" i="2"/>
  <c r="V6" i="2"/>
  <c r="X8" i="2"/>
  <c r="Z6" i="2" s="1"/>
  <c r="V8" i="2" l="1"/>
  <c r="U7" i="2"/>
  <c r="U5" i="2"/>
  <c r="W8" i="2"/>
  <c r="U6" i="2"/>
  <c r="Z7" i="2"/>
  <c r="Z5" i="2"/>
  <c r="U8" i="2" l="1"/>
  <c r="Z8" i="2"/>
  <c r="Y7" i="2"/>
  <c r="Y5" i="2"/>
  <c r="Y6" i="2"/>
  <c r="Y8" i="2" l="1"/>
</calcChain>
</file>

<file path=xl/sharedStrings.xml><?xml version="1.0" encoding="utf-8"?>
<sst xmlns="http://schemas.openxmlformats.org/spreadsheetml/2006/main" count="46" uniqueCount="30">
  <si>
    <t>N°</t>
  </si>
  <si>
    <t>USUARIO</t>
  </si>
  <si>
    <t>MUNICIPIO</t>
  </si>
  <si>
    <t>USUARIOS CON PSMV</t>
  </si>
  <si>
    <t xml:space="preserve">NUMERO DE VERTIMIENTOS </t>
  </si>
  <si>
    <t>REDUCCIÓN DE VERTIMIENTOS</t>
  </si>
  <si>
    <t>Cm
DBO5 (kg/año)</t>
  </si>
  <si>
    <t>Cm
SST (kg/año)</t>
  </si>
  <si>
    <t>% PONDERADO DBO5</t>
  </si>
  <si>
    <t>% PONDERADO SST</t>
  </si>
  <si>
    <t>SUBTOTAL USUARIOS</t>
  </si>
  <si>
    <t>ISNOS</t>
  </si>
  <si>
    <t>QUEBRADA LA CHORRERA</t>
  </si>
  <si>
    <t>X</t>
  </si>
  <si>
    <t>Carga contaminante Línea Base Kg- año</t>
  </si>
  <si>
    <t>PROYECCIÓN DE CARGA A VERTER EN EL AÑO 2024</t>
  </si>
  <si>
    <t>PROYECCIÓN DE CARGA A VERTER EN EL AÑO 2025</t>
  </si>
  <si>
    <t>PROYECCIÓN DE CARGA A VERTER EN EL AÑO 2026</t>
  </si>
  <si>
    <t>PROYECCIÓN DE CARGA A VERTER EN EL AÑO 2027</t>
  </si>
  <si>
    <t>PROYECCIÓN DE CARGA A VERTER EN EL AÑO 2028</t>
  </si>
  <si>
    <t xml:space="preserve">
DBO5 (kg/año)</t>
  </si>
  <si>
    <t xml:space="preserve">
SST (kg/año)</t>
  </si>
  <si>
    <t>Empresa de servicios Públicos AGUAS Y ASEO DEL MACIZO S.A E.S.P - Isnos</t>
  </si>
  <si>
    <t xml:space="preserve"> PBA - FRIGORIFICO SURCOLOMBIANO - CARLOS BERNARDO TOVAR</t>
  </si>
  <si>
    <t>E.S.E. HOSPITAL SAN JOSE</t>
  </si>
  <si>
    <t xml:space="preserve">Variación Índice Producción Industrial junio 2023 </t>
  </si>
  <si>
    <t>Promedio Tasa Crecimiento Prestador ISNOS</t>
  </si>
  <si>
    <r>
      <t xml:space="preserve">En este tramo, se traen las cargas contaminantes estimadas por el reciente PORH para el alcantarillado del municipio de Isnos. Tambien se indican los vertimientos identificados, los cuales deben ser revisados por el Prestador, al igual que la meta de reducción de vertimientos. No hay reducción de carga en el tramo.
</t>
    </r>
    <r>
      <rPr>
        <sz val="12"/>
        <color rgb="FFFF0000"/>
        <rFont val="Calibri "/>
      </rPr>
      <t xml:space="preserve">
</t>
    </r>
    <r>
      <rPr>
        <sz val="12"/>
        <rFont val="Calibri "/>
      </rPr>
      <t>En relación con el Usuario Frigorífico, para 2023 no se cumple norma de vertimientos en DBO5 y SST por lo cual la carga contaminante se ajusta a partir del 2024 cumpliendo norma, el PV no define Q; se proyecta con el Caudal indicado en el permiso  0.91 l/seg  y Límite Máximo Permisble de 631 de 2015 para todo el quinquenio.</t>
    </r>
  </si>
  <si>
    <t>PRESENTACIÓN PROPUESTAS DE META DE CARGA CONTAMINANTE Y ELIMINACIÓN DE VERTIMIENTOS</t>
  </si>
  <si>
    <t>El Prestador del municipio de Isnos, presentó propuesta de meta de carga contaminante y de eliminación de vertimientos, la cual esta en función del cumplimiento del PORH de la Quebrada La Chorrera y lo concertado durante la formulación del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</si>
</sst>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_ * #,##0.00_ ;_ * \-#,##0.00_ ;_ * &quot;-&quot;??_ ;_ @_ "/>
    <numFmt numFmtId="165" formatCode="0.0%"/>
  </numFmts>
  <fonts count="18">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28"/>
      <color rgb="FF000099"/>
      <name val="Arial"/>
      <family val="2"/>
    </font>
    <font>
      <b/>
      <sz val="14"/>
      <color rgb="FF000066"/>
      <name val="Arial"/>
      <family val="2"/>
    </font>
    <font>
      <sz val="10"/>
      <name val="Arial"/>
      <family val="2"/>
    </font>
    <font>
      <sz val="12"/>
      <color theme="1"/>
      <name val="Calibri "/>
    </font>
    <font>
      <b/>
      <sz val="16"/>
      <color rgb="FF000099"/>
      <name val="Arial"/>
      <family val="2"/>
    </font>
    <font>
      <b/>
      <sz val="14"/>
      <color rgb="FF000099"/>
      <name val="Arial"/>
      <family val="2"/>
    </font>
    <font>
      <b/>
      <sz val="11"/>
      <color rgb="FF000066"/>
      <name val="Arial"/>
      <family val="2"/>
    </font>
    <font>
      <sz val="11"/>
      <name val="Arial"/>
      <family val="2"/>
    </font>
    <font>
      <sz val="14"/>
      <color theme="1"/>
      <name val="Calibri "/>
    </font>
    <font>
      <sz val="11"/>
      <color theme="1"/>
      <name val="Arial"/>
      <family val="2"/>
    </font>
    <font>
      <b/>
      <sz val="11"/>
      <color theme="1"/>
      <name val="Arial"/>
      <family val="2"/>
    </font>
    <font>
      <sz val="12"/>
      <color rgb="FFFF0000"/>
      <name val="Calibri "/>
    </font>
    <font>
      <sz val="12"/>
      <name val="Calibri "/>
    </font>
    <font>
      <b/>
      <sz val="12"/>
      <color theme="1"/>
      <name val="Calibri "/>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9" fontId="1" fillId="0" borderId="0" applyFont="0" applyFill="0" applyBorder="0" applyAlignment="0" applyProtection="0"/>
    <xf numFmtId="0" fontId="6" fillId="0" borderId="0"/>
  </cellStyleXfs>
  <cellXfs count="48">
    <xf numFmtId="0" fontId="0" fillId="0" borderId="0" xfId="0"/>
    <xf numFmtId="0" fontId="3" fillId="0" borderId="0" xfId="1" applyNumberFormat="1" applyFont="1" applyFill="1" applyBorder="1" applyAlignment="1">
      <alignment horizontal="center" vertical="center"/>
    </xf>
    <xf numFmtId="0" fontId="3" fillId="0" borderId="0" xfId="1" applyNumberFormat="1" applyFont="1" applyFill="1" applyBorder="1" applyAlignment="1">
      <alignment vertical="center"/>
    </xf>
    <xf numFmtId="0" fontId="7" fillId="0" borderId="0" xfId="1" applyFont="1" applyAlignment="1">
      <alignment horizontal="center" vertical="center"/>
    </xf>
    <xf numFmtId="0" fontId="7" fillId="0" borderId="0" xfId="1" applyFont="1" applyAlignment="1">
      <alignment vertical="center"/>
    </xf>
    <xf numFmtId="0" fontId="7" fillId="3" borderId="0" xfId="1" applyFont="1" applyFill="1" applyAlignment="1">
      <alignment horizontal="center" vertical="center"/>
    </xf>
    <xf numFmtId="0" fontId="8" fillId="2" borderId="2" xfId="1" applyNumberFormat="1" applyFont="1" applyFill="1" applyBorder="1" applyAlignment="1">
      <alignment horizontal="center" vertical="center"/>
    </xf>
    <xf numFmtId="0" fontId="10" fillId="0" borderId="2" xfId="1" applyNumberFormat="1" applyFont="1" applyFill="1" applyBorder="1" applyAlignment="1">
      <alignment horizontal="center" vertical="center" wrapText="1"/>
    </xf>
    <xf numFmtId="0" fontId="11" fillId="0" borderId="2" xfId="8" applyFont="1" applyFill="1" applyBorder="1" applyAlignment="1">
      <alignment horizontal="left" vertical="center" wrapText="1"/>
    </xf>
    <xf numFmtId="0" fontId="9" fillId="2" borderId="2" xfId="1" applyNumberFormat="1" applyFont="1" applyFill="1" applyBorder="1" applyAlignment="1">
      <alignment horizontal="center" vertical="center" wrapText="1"/>
    </xf>
    <xf numFmtId="41" fontId="9" fillId="2" borderId="2" xfId="1" applyNumberFormat="1" applyFont="1" applyFill="1" applyBorder="1" applyAlignment="1">
      <alignment vertical="center"/>
    </xf>
    <xf numFmtId="0" fontId="9" fillId="2" borderId="0" xfId="1" applyNumberFormat="1" applyFont="1" applyFill="1" applyBorder="1" applyAlignment="1">
      <alignment vertical="center"/>
    </xf>
    <xf numFmtId="9" fontId="9" fillId="2" borderId="2" xfId="1" applyNumberFormat="1" applyFont="1" applyFill="1" applyBorder="1" applyAlignment="1">
      <alignment vertical="center"/>
    </xf>
    <xf numFmtId="9" fontId="9" fillId="2" borderId="2" xfId="7" applyFont="1" applyFill="1" applyBorder="1" applyAlignment="1">
      <alignment vertical="center"/>
    </xf>
    <xf numFmtId="9" fontId="9" fillId="2" borderId="2" xfId="7" applyFont="1" applyFill="1" applyBorder="1" applyAlignment="1">
      <alignment horizontal="center" vertical="center"/>
    </xf>
    <xf numFmtId="0" fontId="10" fillId="0" borderId="2" xfId="1" applyNumberFormat="1" applyFont="1" applyFill="1" applyBorder="1" applyAlignment="1">
      <alignment horizontal="center" vertical="center"/>
    </xf>
    <xf numFmtId="0" fontId="11" fillId="0" borderId="7" xfId="8" applyFont="1" applyFill="1" applyBorder="1" applyAlignment="1">
      <alignment horizontal="left" vertical="center" wrapText="1"/>
    </xf>
    <xf numFmtId="41" fontId="13" fillId="0" borderId="2" xfId="2" applyFont="1" applyFill="1" applyBorder="1" applyAlignment="1">
      <alignment vertical="center"/>
    </xf>
    <xf numFmtId="9" fontId="11" fillId="0" borderId="2" xfId="7" applyFont="1" applyBorder="1"/>
    <xf numFmtId="9" fontId="13" fillId="0" borderId="2" xfId="7" applyFont="1" applyFill="1" applyBorder="1" applyAlignment="1">
      <alignment horizontal="center" vertical="center"/>
    </xf>
    <xf numFmtId="9" fontId="11" fillId="0" borderId="2" xfId="7" applyFont="1" applyBorder="1" applyAlignment="1">
      <alignment horizontal="center"/>
    </xf>
    <xf numFmtId="0" fontId="14" fillId="0" borderId="2" xfId="1" applyNumberFormat="1" applyFont="1" applyFill="1" applyBorder="1" applyAlignment="1">
      <alignment horizontal="center" vertical="center"/>
    </xf>
    <xf numFmtId="0" fontId="13" fillId="0" borderId="2" xfId="1" applyNumberFormat="1" applyFont="1" applyFill="1" applyBorder="1" applyAlignment="1">
      <alignment vertical="center"/>
    </xf>
    <xf numFmtId="0" fontId="13" fillId="0" borderId="0" xfId="1" applyNumberFormat="1" applyFont="1" applyFill="1" applyBorder="1" applyAlignment="1">
      <alignment vertical="center"/>
    </xf>
    <xf numFmtId="0" fontId="13" fillId="0" borderId="2" xfId="1" applyNumberFormat="1" applyFont="1" applyFill="1" applyBorder="1" applyAlignment="1">
      <alignment horizontal="center" vertical="center"/>
    </xf>
    <xf numFmtId="165" fontId="11" fillId="0" borderId="2" xfId="7" applyNumberFormat="1" applyFont="1" applyBorder="1"/>
    <xf numFmtId="0" fontId="12" fillId="0" borderId="0" xfId="1" applyFont="1" applyFill="1" applyAlignment="1">
      <alignment vertical="center" wrapText="1"/>
    </xf>
    <xf numFmtId="165" fontId="7" fillId="0" borderId="2" xfId="7" applyNumberFormat="1" applyFont="1" applyBorder="1" applyAlignment="1">
      <alignment horizontal="center" vertical="center"/>
    </xf>
    <xf numFmtId="10" fontId="7" fillId="0" borderId="2" xfId="1" applyNumberFormat="1" applyFont="1" applyBorder="1" applyAlignment="1">
      <alignment horizontal="center" vertical="center"/>
    </xf>
    <xf numFmtId="9" fontId="12" fillId="0" borderId="0" xfId="7"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xf>
    <xf numFmtId="0" fontId="5" fillId="0" borderId="2" xfId="1" applyNumberFormat="1" applyFont="1" applyFill="1" applyBorder="1" applyAlignment="1">
      <alignment horizontal="center" vertical="center" wrapText="1"/>
    </xf>
    <xf numFmtId="0" fontId="17" fillId="5" borderId="2" xfId="1" applyFont="1" applyFill="1" applyBorder="1" applyAlignment="1">
      <alignment horizontal="center" vertical="center" wrapText="1"/>
    </xf>
    <xf numFmtId="0" fontId="7" fillId="0" borderId="2" xfId="1" applyFont="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8" fillId="2" borderId="3" xfId="1" applyNumberFormat="1" applyFont="1" applyFill="1" applyBorder="1" applyAlignment="1">
      <alignment horizontal="center" vertical="center" wrapText="1"/>
    </xf>
    <xf numFmtId="0" fontId="8" fillId="2" borderId="5" xfId="1" applyNumberFormat="1" applyFont="1" applyFill="1" applyBorder="1" applyAlignment="1">
      <alignment horizontal="center" vertical="center" wrapText="1"/>
    </xf>
    <xf numFmtId="0" fontId="10" fillId="0" borderId="7" xfId="1" applyNumberFormat="1" applyFont="1" applyFill="1" applyBorder="1" applyAlignment="1">
      <alignment horizontal="center" vertical="center"/>
    </xf>
    <xf numFmtId="0" fontId="10" fillId="0" borderId="6" xfId="1" applyNumberFormat="1" applyFont="1" applyFill="1" applyBorder="1" applyAlignment="1">
      <alignment horizontal="center" vertical="center"/>
    </xf>
    <xf numFmtId="0" fontId="10" fillId="0" borderId="2" xfId="1" applyNumberFormat="1" applyFont="1" applyFill="1" applyBorder="1" applyAlignment="1">
      <alignment horizontal="center" vertical="center" wrapText="1"/>
    </xf>
    <xf numFmtId="0" fontId="7" fillId="0" borderId="0" xfId="1" applyFont="1" applyBorder="1" applyAlignment="1">
      <alignment horizontal="center" vertical="center" wrapText="1"/>
    </xf>
    <xf numFmtId="0" fontId="7" fillId="4" borderId="0" xfId="1" applyFont="1" applyFill="1" applyAlignment="1">
      <alignment horizontal="center" vertical="center" wrapText="1"/>
    </xf>
    <xf numFmtId="41" fontId="9" fillId="2" borderId="2" xfId="1" applyNumberFormat="1" applyFont="1" applyFill="1" applyBorder="1" applyAlignment="1">
      <alignment horizontal="center" vertical="center"/>
    </xf>
    <xf numFmtId="0" fontId="11" fillId="0" borderId="2" xfId="1" applyNumberFormat="1" applyFont="1" applyFill="1" applyBorder="1" applyAlignment="1">
      <alignment horizontal="center" vertical="center"/>
    </xf>
    <xf numFmtId="0" fontId="9" fillId="2" borderId="2" xfId="1" applyNumberFormat="1" applyFont="1" applyFill="1" applyBorder="1" applyAlignment="1">
      <alignment horizontal="center" vertical="center"/>
    </xf>
  </cellXfs>
  <cellStyles count="9">
    <cellStyle name="Millares [0] 2" xfId="2"/>
    <cellStyle name="Millares 2" xfId="5"/>
    <cellStyle name="Normal" xfId="0" builtinId="0"/>
    <cellStyle name="Normal 2" xfId="1"/>
    <cellStyle name="Normal 2 2" xfId="4"/>
    <cellStyle name="Normal 3" xfId="6"/>
    <cellStyle name="Normal 3 2" xfId="8"/>
    <cellStyle name="Porcentaje" xfId="7" builtinId="5"/>
    <cellStyle name="Porcentaje 2" xfId="3"/>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F15"/>
  <sheetViews>
    <sheetView tabSelected="1" zoomScale="50" zoomScaleNormal="50" zoomScaleSheetLayoutView="70" workbookViewId="0">
      <pane xSplit="2" ySplit="4" topLeftCell="C5" activePane="bottomRight" state="frozen"/>
      <selection pane="topRight" activeCell="C1" sqref="C1"/>
      <selection pane="bottomLeft" activeCell="A6" sqref="A6"/>
      <selection pane="bottomRight" activeCell="AI11" sqref="AI11"/>
    </sheetView>
  </sheetViews>
  <sheetFormatPr baseColWidth="10" defaultColWidth="10" defaultRowHeight="15"/>
  <cols>
    <col min="1" max="1" width="7.5" style="3" customWidth="1"/>
    <col min="2" max="2" width="48.3984375" style="4" customWidth="1"/>
    <col min="3" max="3" width="16.09765625" style="5" customWidth="1"/>
    <col min="4" max="4" width="15.3984375" style="3" customWidth="1"/>
    <col min="5" max="5" width="13.296875" style="4" customWidth="1"/>
    <col min="6" max="6" width="10.19921875" style="4" customWidth="1"/>
    <col min="7" max="7" width="12.8984375" style="4" customWidth="1"/>
    <col min="8" max="8" width="12.796875" style="4" customWidth="1"/>
    <col min="9" max="9" width="15.69921875" style="4" customWidth="1"/>
    <col min="10" max="10" width="15.5" style="4" customWidth="1"/>
    <col min="11" max="11" width="12.69921875" style="4" customWidth="1"/>
    <col min="12" max="12" width="12.796875" style="4" bestFit="1" customWidth="1"/>
    <col min="13" max="13" width="16.3984375" style="4" customWidth="1"/>
    <col min="14" max="14" width="15.19921875" style="4" customWidth="1"/>
    <col min="15" max="15" width="11.796875" style="4" customWidth="1"/>
    <col min="16" max="16" width="11.5" style="4" customWidth="1"/>
    <col min="17" max="17" width="15.5" style="4" customWidth="1"/>
    <col min="18" max="18" width="15.796875" style="4" customWidth="1"/>
    <col min="19" max="19" width="12" style="4" customWidth="1"/>
    <col min="20" max="20" width="12.69921875" style="4" customWidth="1"/>
    <col min="21" max="21" width="16.296875" style="4" customWidth="1"/>
    <col min="22" max="22" width="16" style="4" customWidth="1"/>
    <col min="23" max="23" width="13.8984375" style="4" bestFit="1" customWidth="1"/>
    <col min="24" max="24" width="12.796875" style="4" bestFit="1" customWidth="1"/>
    <col min="25" max="25" width="15.5" style="4" customWidth="1"/>
    <col min="26" max="26" width="16.3984375" style="4" customWidth="1"/>
    <col min="27" max="27" width="18.796875" style="4" customWidth="1"/>
    <col min="28" max="16384" width="10" style="4"/>
  </cols>
  <sheetData>
    <row r="1" spans="1:32" s="2" customFormat="1" ht="31.5" customHeight="1">
      <c r="A1" s="1"/>
      <c r="C1" s="1"/>
      <c r="D1" s="1"/>
    </row>
    <row r="2" spans="1:32" s="2" customFormat="1" ht="35.4">
      <c r="A2" s="30"/>
      <c r="B2" s="30"/>
      <c r="C2" s="30"/>
      <c r="D2" s="30"/>
    </row>
    <row r="3" spans="1:32" s="2" customFormat="1" ht="47.4" customHeight="1">
      <c r="A3" s="31" t="s">
        <v>0</v>
      </c>
      <c r="B3" s="31" t="s">
        <v>1</v>
      </c>
      <c r="C3" s="31" t="s">
        <v>2</v>
      </c>
      <c r="D3" s="32" t="s">
        <v>3</v>
      </c>
      <c r="E3" s="42" t="s">
        <v>14</v>
      </c>
      <c r="F3" s="42"/>
      <c r="G3" s="36" t="s">
        <v>15</v>
      </c>
      <c r="H3" s="36"/>
      <c r="I3" s="36"/>
      <c r="J3" s="37"/>
      <c r="K3" s="36" t="s">
        <v>16</v>
      </c>
      <c r="L3" s="36"/>
      <c r="M3" s="36"/>
      <c r="N3" s="37"/>
      <c r="O3" s="36" t="s">
        <v>17</v>
      </c>
      <c r="P3" s="36"/>
      <c r="Q3" s="36"/>
      <c r="R3" s="37"/>
      <c r="S3" s="36" t="s">
        <v>18</v>
      </c>
      <c r="T3" s="36"/>
      <c r="U3" s="36"/>
      <c r="V3" s="37"/>
      <c r="W3" s="36" t="s">
        <v>19</v>
      </c>
      <c r="X3" s="36"/>
      <c r="Y3" s="36"/>
      <c r="Z3" s="37"/>
      <c r="AA3" s="7" t="s">
        <v>4</v>
      </c>
      <c r="AB3" s="35" t="s">
        <v>5</v>
      </c>
      <c r="AC3" s="36"/>
      <c r="AD3" s="36"/>
      <c r="AE3" s="36"/>
      <c r="AF3" s="37"/>
    </row>
    <row r="4" spans="1:32" s="2" customFormat="1" ht="54" customHeight="1">
      <c r="A4" s="31"/>
      <c r="B4" s="31"/>
      <c r="C4" s="31"/>
      <c r="D4" s="32"/>
      <c r="E4" s="7" t="s">
        <v>20</v>
      </c>
      <c r="F4" s="7" t="s">
        <v>21</v>
      </c>
      <c r="G4" s="7" t="s">
        <v>6</v>
      </c>
      <c r="H4" s="7" t="s">
        <v>7</v>
      </c>
      <c r="I4" s="7" t="s">
        <v>8</v>
      </c>
      <c r="J4" s="7" t="s">
        <v>9</v>
      </c>
      <c r="K4" s="7" t="s">
        <v>6</v>
      </c>
      <c r="L4" s="7" t="s">
        <v>7</v>
      </c>
      <c r="M4" s="7" t="s">
        <v>8</v>
      </c>
      <c r="N4" s="7" t="s">
        <v>9</v>
      </c>
      <c r="O4" s="7" t="s">
        <v>6</v>
      </c>
      <c r="P4" s="7" t="s">
        <v>7</v>
      </c>
      <c r="Q4" s="7" t="s">
        <v>8</v>
      </c>
      <c r="R4" s="7" t="s">
        <v>9</v>
      </c>
      <c r="S4" s="7" t="s">
        <v>6</v>
      </c>
      <c r="T4" s="7" t="s">
        <v>7</v>
      </c>
      <c r="U4" s="7" t="s">
        <v>8</v>
      </c>
      <c r="V4" s="7" t="s">
        <v>9</v>
      </c>
      <c r="W4" s="7" t="s">
        <v>6</v>
      </c>
      <c r="X4" s="7" t="s">
        <v>7</v>
      </c>
      <c r="Y4" s="7" t="s">
        <v>8</v>
      </c>
      <c r="Z4" s="7" t="s">
        <v>9</v>
      </c>
      <c r="AA4" s="7">
        <v>2023</v>
      </c>
      <c r="AB4" s="7">
        <v>2024</v>
      </c>
      <c r="AC4" s="7">
        <v>2025</v>
      </c>
      <c r="AD4" s="7">
        <v>2026</v>
      </c>
      <c r="AE4" s="7">
        <v>2027</v>
      </c>
      <c r="AF4" s="7">
        <v>2028</v>
      </c>
    </row>
    <row r="5" spans="1:32" s="23" customFormat="1" ht="40.799999999999997" customHeight="1">
      <c r="A5" s="15">
        <v>1</v>
      </c>
      <c r="B5" s="16" t="s">
        <v>22</v>
      </c>
      <c r="C5" s="40" t="s">
        <v>11</v>
      </c>
      <c r="D5" s="7" t="s">
        <v>13</v>
      </c>
      <c r="E5" s="17">
        <v>77933</v>
      </c>
      <c r="F5" s="17">
        <v>32724</v>
      </c>
      <c r="G5" s="17">
        <v>79389.407753256251</v>
      </c>
      <c r="H5" s="17">
        <v>33335.653190937497</v>
      </c>
      <c r="I5" s="18">
        <f>G5/$G$8</f>
        <v>0.93593364270191393</v>
      </c>
      <c r="J5" s="18">
        <f>H5/$H$8</f>
        <v>0.92282774160225167</v>
      </c>
      <c r="K5" s="17">
        <v>80869.000675856252</v>
      </c>
      <c r="L5" s="17">
        <v>33956.935020937497</v>
      </c>
      <c r="M5" s="18">
        <f>K5/$K$8</f>
        <v>0.9370232863740241</v>
      </c>
      <c r="N5" s="18">
        <f>L5/$L$8</f>
        <v>0.92409586882028583</v>
      </c>
      <c r="O5" s="17">
        <v>82383.271557579705</v>
      </c>
      <c r="P5" s="17">
        <v>34592.778143828131</v>
      </c>
      <c r="Q5" s="18">
        <f>O5/$O$8</f>
        <v>0.93810050239426646</v>
      </c>
      <c r="R5" s="18">
        <f>P5/$P$8</f>
        <v>0.92535027621754973</v>
      </c>
      <c r="S5" s="17">
        <v>83897.542439303157</v>
      </c>
      <c r="T5" s="17">
        <v>35228.62126671875</v>
      </c>
      <c r="U5" s="19">
        <f>S5/$S$8</f>
        <v>0.93914105134595816</v>
      </c>
      <c r="V5" s="19">
        <f>T5/$T$8</f>
        <v>0.92656208794333139</v>
      </c>
      <c r="W5" s="17">
        <v>85446.491280150018</v>
      </c>
      <c r="X5" s="17">
        <v>35879.025682500003</v>
      </c>
      <c r="Y5" s="20">
        <f>W5/$W$8</f>
        <v>0.9401696031442579</v>
      </c>
      <c r="Z5" s="20">
        <f>X5/$X$8</f>
        <v>0.92776061096863005</v>
      </c>
      <c r="AA5" s="21">
        <v>21</v>
      </c>
      <c r="AB5" s="46">
        <v>1</v>
      </c>
      <c r="AC5" s="46">
        <v>2</v>
      </c>
      <c r="AD5" s="46">
        <v>2</v>
      </c>
      <c r="AE5" s="46">
        <v>2</v>
      </c>
      <c r="AF5" s="46"/>
    </row>
    <row r="6" spans="1:32" s="23" customFormat="1" ht="37.799999999999997" customHeight="1">
      <c r="A6" s="21">
        <v>2</v>
      </c>
      <c r="B6" s="16" t="s">
        <v>23</v>
      </c>
      <c r="C6" s="41"/>
      <c r="D6" s="21"/>
      <c r="E6" s="17">
        <v>5144.3099999999995</v>
      </c>
      <c r="F6" s="17">
        <v>2572.1549999999997</v>
      </c>
      <c r="G6" s="17">
        <v>5380.83</v>
      </c>
      <c r="H6" s="17">
        <v>2690.415</v>
      </c>
      <c r="I6" s="18">
        <f>G6/$G$8</f>
        <v>6.3435412420659837E-2</v>
      </c>
      <c r="J6" s="18">
        <f>H6/$H$8</f>
        <v>7.4478504566929657E-2</v>
      </c>
      <c r="K6" s="17">
        <v>5380.83</v>
      </c>
      <c r="L6" s="17">
        <v>2690.415</v>
      </c>
      <c r="M6" s="18">
        <f>K6/$K$8</f>
        <v>6.2347289664545551E-2</v>
      </c>
      <c r="N6" s="18">
        <f>L6/$L$8</f>
        <v>7.3216307224994337E-2</v>
      </c>
      <c r="O6" s="17">
        <v>5380.83</v>
      </c>
      <c r="P6" s="17">
        <v>2690.415</v>
      </c>
      <c r="Q6" s="18">
        <f>O6/$O$8</f>
        <v>6.1271654194627816E-2</v>
      </c>
      <c r="R6" s="18">
        <f>P6/$P$8</f>
        <v>7.1968092676419418E-2</v>
      </c>
      <c r="S6" s="17">
        <v>5380.83</v>
      </c>
      <c r="T6" s="17">
        <v>2690.415</v>
      </c>
      <c r="U6" s="19">
        <f>S6/$S$8</f>
        <v>6.0232495450862511E-2</v>
      </c>
      <c r="V6" s="19">
        <f>T6/$T$8</f>
        <v>7.0761683262043948E-2</v>
      </c>
      <c r="W6" s="17">
        <v>5380.83</v>
      </c>
      <c r="X6" s="17">
        <v>2690.415</v>
      </c>
      <c r="Y6" s="20">
        <f>W6/$W$8</f>
        <v>5.9205389594059819E-2</v>
      </c>
      <c r="Z6" s="20">
        <f>X6/$X$8</f>
        <v>6.9568808424377612E-2</v>
      </c>
      <c r="AA6" s="24">
        <v>1</v>
      </c>
      <c r="AB6" s="22"/>
      <c r="AC6" s="22"/>
      <c r="AD6" s="22"/>
      <c r="AE6" s="22"/>
      <c r="AF6" s="22"/>
    </row>
    <row r="7" spans="1:32" s="23" customFormat="1" ht="30" customHeight="1">
      <c r="A7" s="15">
        <v>3</v>
      </c>
      <c r="B7" s="8" t="s">
        <v>24</v>
      </c>
      <c r="C7" s="41"/>
      <c r="D7" s="21"/>
      <c r="E7" s="17">
        <v>52.728192</v>
      </c>
      <c r="F7" s="17">
        <v>95.869439999999997</v>
      </c>
      <c r="G7" s="17">
        <f>E7*1.015</f>
        <v>53.519114879999997</v>
      </c>
      <c r="H7" s="17">
        <f>F7*1.015</f>
        <v>97.307481599999988</v>
      </c>
      <c r="I7" s="18">
        <f>G7/$G$8</f>
        <v>6.3094487742624693E-4</v>
      </c>
      <c r="J7" s="18">
        <f>H7/$H$8</f>
        <v>2.6937538308186744E-3</v>
      </c>
      <c r="K7" s="17">
        <f>G7*1.015</f>
        <v>54.32190160319999</v>
      </c>
      <c r="L7" s="17">
        <f>H7*1.015</f>
        <v>98.767093823999986</v>
      </c>
      <c r="M7" s="25">
        <f>K7/$K$8</f>
        <v>6.2942396143042078E-4</v>
      </c>
      <c r="N7" s="25">
        <f>L7/$L$8</f>
        <v>2.6878239547199309E-3</v>
      </c>
      <c r="O7" s="17">
        <f>K7*1.015</f>
        <v>55.136730127247986</v>
      </c>
      <c r="P7" s="17">
        <f>L7*1.015</f>
        <v>100.24860023135997</v>
      </c>
      <c r="Q7" s="18">
        <f>O7/$O$8</f>
        <v>6.2784341110558339E-4</v>
      </c>
      <c r="R7" s="18">
        <f>P7/$P$8</f>
        <v>2.6816311060307929E-3</v>
      </c>
      <c r="S7" s="17">
        <f>O7*1.015</f>
        <v>55.963781079156703</v>
      </c>
      <c r="T7" s="17">
        <f>P7*1.015</f>
        <v>101.75232923483036</v>
      </c>
      <c r="U7" s="19">
        <f>S7/$S$8</f>
        <v>6.2645320317931833E-4</v>
      </c>
      <c r="V7" s="19">
        <f>T7/$T$8</f>
        <v>2.6762287946247255E-3</v>
      </c>
      <c r="W7" s="17">
        <f>S7*1.015</f>
        <v>56.803237795344046</v>
      </c>
      <c r="X7" s="17">
        <f>T7*1.015</f>
        <v>103.27861417335281</v>
      </c>
      <c r="Y7" s="20">
        <f>W7/$W$8</f>
        <v>6.2500726168218809E-4</v>
      </c>
      <c r="Z7" s="20">
        <f>X7/$X$8</f>
        <v>2.6705806069923011E-3</v>
      </c>
      <c r="AA7" s="24">
        <v>1</v>
      </c>
      <c r="AB7" s="22"/>
      <c r="AC7" s="22"/>
      <c r="AD7" s="22"/>
      <c r="AE7" s="22"/>
      <c r="AF7" s="22"/>
    </row>
    <row r="8" spans="1:32" s="11" customFormat="1" ht="31.8" customHeight="1">
      <c r="A8" s="38" t="s">
        <v>12</v>
      </c>
      <c r="B8" s="39"/>
      <c r="C8" s="9" t="s">
        <v>10</v>
      </c>
      <c r="D8" s="6">
        <v>1</v>
      </c>
      <c r="E8" s="10">
        <f t="shared" ref="E8:AA8" si="0">SUM(E5:E7)</f>
        <v>83130.038191999993</v>
      </c>
      <c r="F8" s="10">
        <f t="shared" si="0"/>
        <v>35392.024440000001</v>
      </c>
      <c r="G8" s="10">
        <f t="shared" si="0"/>
        <v>84823.756868136246</v>
      </c>
      <c r="H8" s="10">
        <f t="shared" si="0"/>
        <v>36123.375672537499</v>
      </c>
      <c r="I8" s="12">
        <f t="shared" si="0"/>
        <v>1</v>
      </c>
      <c r="J8" s="12">
        <f t="shared" si="0"/>
        <v>1</v>
      </c>
      <c r="K8" s="10">
        <f t="shared" si="0"/>
        <v>86304.152577459448</v>
      </c>
      <c r="L8" s="10">
        <f t="shared" si="0"/>
        <v>36746.117114761495</v>
      </c>
      <c r="M8" s="13">
        <f t="shared" si="0"/>
        <v>1</v>
      </c>
      <c r="N8" s="13">
        <f t="shared" si="0"/>
        <v>1</v>
      </c>
      <c r="O8" s="10">
        <f t="shared" si="0"/>
        <v>87819.238287706961</v>
      </c>
      <c r="P8" s="10">
        <f t="shared" si="0"/>
        <v>37383.441744059492</v>
      </c>
      <c r="Q8" s="13">
        <f t="shared" si="0"/>
        <v>0.99999999999999978</v>
      </c>
      <c r="R8" s="13">
        <f t="shared" si="0"/>
        <v>1</v>
      </c>
      <c r="S8" s="10">
        <f t="shared" si="0"/>
        <v>89334.33622038232</v>
      </c>
      <c r="T8" s="10">
        <f t="shared" si="0"/>
        <v>38020.788595953578</v>
      </c>
      <c r="U8" s="14">
        <f t="shared" si="0"/>
        <v>1</v>
      </c>
      <c r="V8" s="14">
        <f t="shared" si="0"/>
        <v>1</v>
      </c>
      <c r="W8" s="10">
        <f t="shared" si="0"/>
        <v>90884.124517945369</v>
      </c>
      <c r="X8" s="10">
        <f t="shared" si="0"/>
        <v>38672.719296673356</v>
      </c>
      <c r="Y8" s="14">
        <f t="shared" si="0"/>
        <v>1</v>
      </c>
      <c r="Z8" s="14">
        <f t="shared" si="0"/>
        <v>1</v>
      </c>
      <c r="AA8" s="45">
        <f t="shared" si="0"/>
        <v>23</v>
      </c>
      <c r="AB8" s="47">
        <f>SUM(AB5:AB7)</f>
        <v>1</v>
      </c>
      <c r="AC8" s="47">
        <f t="shared" ref="AC8:AF8" si="1">SUM(AC5:AC7)</f>
        <v>2</v>
      </c>
      <c r="AD8" s="47">
        <f t="shared" si="1"/>
        <v>2</v>
      </c>
      <c r="AE8" s="47">
        <f t="shared" si="1"/>
        <v>2</v>
      </c>
      <c r="AF8" s="47">
        <f t="shared" si="1"/>
        <v>0</v>
      </c>
    </row>
    <row r="9" spans="1:32" s="2" customFormat="1">
      <c r="A9" s="1"/>
      <c r="D9" s="1"/>
    </row>
    <row r="10" spans="1:32" ht="103.8" customHeight="1">
      <c r="A10" s="44" t="s">
        <v>27</v>
      </c>
      <c r="B10" s="44"/>
      <c r="D10" s="34" t="s">
        <v>26</v>
      </c>
      <c r="E10" s="34"/>
      <c r="F10" s="27">
        <v>0.01</v>
      </c>
      <c r="G10" s="26"/>
      <c r="H10" s="26"/>
    </row>
    <row r="11" spans="1:32" ht="115.8" customHeight="1">
      <c r="A11" s="44"/>
      <c r="B11" s="44"/>
      <c r="D11" s="34" t="s">
        <v>25</v>
      </c>
      <c r="E11" s="34"/>
      <c r="F11" s="28">
        <v>1.4999999999999999E-2</v>
      </c>
      <c r="G11" s="26"/>
      <c r="H11" s="26"/>
    </row>
    <row r="12" spans="1:32" ht="109.8" customHeight="1">
      <c r="D12" s="43"/>
      <c r="E12" s="43"/>
      <c r="F12" s="29"/>
      <c r="G12" s="26"/>
      <c r="H12" s="26"/>
    </row>
    <row r="13" spans="1:32" ht="34.200000000000003" customHeight="1">
      <c r="A13" s="33" t="s">
        <v>28</v>
      </c>
      <c r="B13" s="33"/>
    </row>
    <row r="14" spans="1:32" ht="30.6" customHeight="1">
      <c r="A14" s="34" t="s">
        <v>29</v>
      </c>
      <c r="B14" s="34"/>
    </row>
    <row r="15" spans="1:32" ht="57" customHeight="1">
      <c r="A15" s="34"/>
      <c r="B15" s="34"/>
    </row>
  </sheetData>
  <mergeCells count="20">
    <mergeCell ref="A13:B13"/>
    <mergeCell ref="A14:B15"/>
    <mergeCell ref="AB3:AF3"/>
    <mergeCell ref="A8:B8"/>
    <mergeCell ref="C5:C7"/>
    <mergeCell ref="E3:F3"/>
    <mergeCell ref="G3:J3"/>
    <mergeCell ref="K3:N3"/>
    <mergeCell ref="O3:R3"/>
    <mergeCell ref="S3:V3"/>
    <mergeCell ref="W3:Z3"/>
    <mergeCell ref="D12:E12"/>
    <mergeCell ref="D10:E10"/>
    <mergeCell ref="D11:E11"/>
    <mergeCell ref="A10:B11"/>
    <mergeCell ref="A2:D2"/>
    <mergeCell ref="A3:A4"/>
    <mergeCell ref="B3:B4"/>
    <mergeCell ref="C3:C4"/>
    <mergeCell ref="D3:D4"/>
  </mergeCells>
  <pageMargins left="0.7" right="0.7" top="0.75" bottom="0.75" header="0.3" footer="0.3"/>
  <pageSetup scale="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CARGAS-QDA-LA-CHORRER-2024-2028</vt:lpstr>
      <vt:lpstr>'CARGAS-QDA-LA-CHORRER-2024-2028'!Área_de_impresión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2023-11-17T16:58:19Z</dcterms:modified>
</cp:coreProperties>
</file>