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ETAS_CAM_2019-2023\TASA RETRIBUTIVA\Acuerdo No. 4\Meta de Carga Contaminante Propuesta DBO y SST sin usuarios nuevos\"/>
    </mc:Choice>
  </mc:AlternateContent>
  <bookViews>
    <workbookView xWindow="-108" yWindow="-108" windowWidth="19428" windowHeight="10308" tabRatio="722"/>
  </bookViews>
  <sheets>
    <sheet name="CARGAS-R_GUAROCÒ-2024-2028" sheetId="2" r:id="rId1"/>
  </sheets>
  <definedNames>
    <definedName name="_xlnm.Print_Area" localSheetId="0">'CARGAS-R_GUAROCÒ-2024-2028'!$A$1:$D$5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 i="2" l="1"/>
  <c r="H4" i="2" l="1"/>
  <c r="L4" i="2" s="1"/>
  <c r="P4" i="2" s="1"/>
  <c r="X4" i="2" s="1"/>
  <c r="G4" i="2"/>
  <c r="F5" i="2"/>
  <c r="E5" i="2"/>
  <c r="K4" i="2" l="1"/>
  <c r="K5" i="2" s="1"/>
  <c r="H5" i="2"/>
  <c r="G5" i="2"/>
  <c r="I4" i="2" l="1"/>
  <c r="I5" i="2" s="1"/>
  <c r="J4" i="2"/>
  <c r="M4" i="2"/>
  <c r="M5" i="2" s="1"/>
  <c r="O4" i="2"/>
  <c r="P5" i="2"/>
  <c r="L5" i="2"/>
  <c r="J5" i="2" l="1"/>
  <c r="N4" i="2"/>
  <c r="R4" i="2"/>
  <c r="R5" i="2" s="1"/>
  <c r="W4" i="2"/>
  <c r="O5" i="2"/>
  <c r="N5" i="2"/>
  <c r="D5" i="2"/>
  <c r="Q4" i="2" l="1"/>
  <c r="Q5" i="2" s="1"/>
  <c r="T5" i="2"/>
  <c r="V4" i="2" l="1"/>
  <c r="V5" i="2" s="1"/>
  <c r="X5" i="2"/>
  <c r="S5" i="2"/>
  <c r="U4" i="2" l="1"/>
  <c r="Z4" i="2"/>
  <c r="U5" i="2"/>
  <c r="Z5" i="2"/>
  <c r="W5" i="2" l="1"/>
  <c r="Y4" i="2" l="1"/>
  <c r="Y5" i="2"/>
</calcChain>
</file>

<file path=xl/sharedStrings.xml><?xml version="1.0" encoding="utf-8"?>
<sst xmlns="http://schemas.openxmlformats.org/spreadsheetml/2006/main" count="41" uniqueCount="26">
  <si>
    <t>N°</t>
  </si>
  <si>
    <t>USUARIO</t>
  </si>
  <si>
    <t>MUNICIPIO</t>
  </si>
  <si>
    <t>USUARIOS CON PSMV</t>
  </si>
  <si>
    <t xml:space="preserve">NUMERO DE VERTIMIENTOS </t>
  </si>
  <si>
    <t>REDUCCIÓN DE VERTIMIENTOS</t>
  </si>
  <si>
    <t>Cc
DBO5 (kg/año)</t>
  </si>
  <si>
    <t>Cm
DBO5 (kg/año)</t>
  </si>
  <si>
    <t>Cc
SST (kg/año)</t>
  </si>
  <si>
    <t>Cm
SST (kg/año)</t>
  </si>
  <si>
    <t>% PONDERADO DBO5</t>
  </si>
  <si>
    <t>% PONDERADO SST</t>
  </si>
  <si>
    <t>X</t>
  </si>
  <si>
    <t>SUBTOTAL USUARIOS</t>
  </si>
  <si>
    <t>BARAYA</t>
  </si>
  <si>
    <t>Carga contaminante Línea Base Kg- año</t>
  </si>
  <si>
    <t xml:space="preserve">PROYECCIÓN DE CARGA A VERTER EN EL AÑO 2024
</t>
  </si>
  <si>
    <t xml:space="preserve">PROYECCIÓN DE CARGA A VERTER EN EL AÑO 2025
</t>
  </si>
  <si>
    <t xml:space="preserve">PROYECCIÓN DE CARGA A VERTER EN EL AÑO 2026
</t>
  </si>
  <si>
    <t xml:space="preserve">PROYECCIÓN DE CARGA A VERTER EN EL AÑO 2027
</t>
  </si>
  <si>
    <t xml:space="preserve">PROYECCIÓN DE CARGA A VERTER EN EL AÑO 2028
</t>
  </si>
  <si>
    <t>Cm
SST(kg/año)</t>
  </si>
  <si>
    <t>Promedio Tasa Crecimiento Prestador Baraya</t>
  </si>
  <si>
    <t>EMPRESA DE SERVICIOS PUBLICOS DOMICILIARIOS "EMPUBARAYA E.S.P"</t>
  </si>
  <si>
    <t>QUEBRADA GUAROCÓ</t>
  </si>
  <si>
    <t>Unico Uusuario Prestador, Empresas Publicas de Baraya EMPUBARAYA E.S.P cuenta con PTAR en operación. Para el corte 2022 no cumple norma de vertimiento en estos dos parámetros. Según el PSMV proyectan una optimización para el año 2027 
El Prestador deberá revisar el año y la carga vertida con la optimización, dado que la proyección del PSMV esta para el año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</si>
</sst>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_ * #,##0.00_ ;_ * \-#,##0.00_ ;_ * &quot;-&quot;??_ ;_ @_ "/>
    <numFmt numFmtId="165" formatCode="0.0%"/>
  </numFmts>
  <fonts count="14">
    <font>
      <sz val="12"/>
      <color theme="1"/>
      <name val="Calibri"/>
      <family val="2"/>
      <scheme val="minor"/>
    </font>
    <font>
      <sz val="12"/>
      <color theme="1"/>
      <name val="Calibri"/>
      <family val="2"/>
      <scheme val="minor"/>
    </font>
    <font>
      <sz val="11"/>
      <color theme="1"/>
      <name val="Calibri"/>
      <family val="2"/>
      <scheme val="minor"/>
    </font>
    <font>
      <sz val="12"/>
      <color theme="1"/>
      <name val="Arial"/>
      <family val="2"/>
    </font>
    <font>
      <b/>
      <sz val="14"/>
      <color rgb="FF000066"/>
      <name val="Arial"/>
      <family val="2"/>
    </font>
    <font>
      <b/>
      <sz val="16"/>
      <color rgb="FF000066"/>
      <name val="Arial"/>
      <family val="2"/>
    </font>
    <font>
      <b/>
      <sz val="12"/>
      <color rgb="FF000066"/>
      <name val="Arial"/>
      <family val="2"/>
    </font>
    <font>
      <b/>
      <sz val="12"/>
      <color theme="1"/>
      <name val="Arial"/>
      <family val="2"/>
    </font>
    <font>
      <b/>
      <sz val="14"/>
      <color theme="1"/>
      <name val="Arial"/>
      <family val="2"/>
    </font>
    <font>
      <sz val="14"/>
      <color rgb="FF000099"/>
      <name val="Arial"/>
      <family val="2"/>
    </font>
    <font>
      <sz val="10"/>
      <name val="Arial"/>
      <family val="2"/>
    </font>
    <font>
      <sz val="12"/>
      <color theme="1"/>
      <name val="Calibri "/>
    </font>
    <font>
      <b/>
      <sz val="16"/>
      <color rgb="FF000099"/>
      <name val="Arial"/>
      <family val="2"/>
    </font>
    <font>
      <b/>
      <sz val="12"/>
      <name val="Arial"/>
      <family val="2"/>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2" fillId="0" borderId="0"/>
    <xf numFmtId="41" fontId="2" fillId="0" borderId="0" applyFont="0" applyFill="0" applyBorder="0" applyAlignment="0" applyProtection="0"/>
    <xf numFmtId="9" fontId="2"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xf numFmtId="0" fontId="10" fillId="0" borderId="0"/>
  </cellStyleXfs>
  <cellXfs count="30">
    <xf numFmtId="0" fontId="0" fillId="0" borderId="0" xfId="0"/>
    <xf numFmtId="0" fontId="3" fillId="0" borderId="0" xfId="1" applyFont="1" applyAlignment="1">
      <alignment horizontal="center" vertical="center"/>
    </xf>
    <xf numFmtId="0" fontId="3" fillId="0" borderId="0" xfId="1" applyFont="1" applyAlignment="1">
      <alignment vertical="center"/>
    </xf>
    <xf numFmtId="0" fontId="6" fillId="0" borderId="1" xfId="1" applyFont="1" applyBorder="1" applyAlignment="1">
      <alignment horizontal="center" vertical="center" wrapText="1"/>
    </xf>
    <xf numFmtId="0" fontId="8" fillId="0" borderId="1" xfId="1" applyFont="1" applyBorder="1" applyAlignment="1">
      <alignment horizontal="center" vertical="center"/>
    </xf>
    <xf numFmtId="0" fontId="9" fillId="2" borderId="0" xfId="1" applyFont="1" applyFill="1" applyAlignment="1">
      <alignment vertical="center"/>
    </xf>
    <xf numFmtId="0" fontId="11" fillId="0" borderId="0" xfId="1" applyFont="1" applyAlignment="1">
      <alignment horizontal="center" vertical="center"/>
    </xf>
    <xf numFmtId="0" fontId="11" fillId="0" borderId="0" xfId="1" applyFont="1" applyAlignment="1">
      <alignment vertical="center"/>
    </xf>
    <xf numFmtId="0" fontId="11" fillId="3" borderId="0" xfId="1" applyFont="1" applyFill="1" applyAlignment="1">
      <alignment horizontal="center" vertical="center"/>
    </xf>
    <xf numFmtId="0" fontId="12" fillId="2" borderId="1" xfId="1" applyFont="1" applyFill="1" applyBorder="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center" vertical="center"/>
    </xf>
    <xf numFmtId="0" fontId="13" fillId="0" borderId="1" xfId="6" applyFont="1" applyBorder="1" applyAlignment="1">
      <alignment horizontal="left" vertical="center" wrapText="1"/>
    </xf>
    <xf numFmtId="43" fontId="7" fillId="0" borderId="1" xfId="7" applyFont="1" applyBorder="1" applyAlignment="1">
      <alignment horizontal="center" vertical="center"/>
    </xf>
    <xf numFmtId="9" fontId="7" fillId="0" borderId="1" xfId="8" applyFont="1" applyBorder="1" applyAlignment="1">
      <alignment horizontal="center" vertical="center"/>
    </xf>
    <xf numFmtId="0" fontId="7" fillId="0" borderId="4" xfId="1" applyFont="1" applyBorder="1" applyAlignment="1">
      <alignment horizontal="center" vertical="center"/>
    </xf>
    <xf numFmtId="165" fontId="11" fillId="0" borderId="1" xfId="1" applyNumberFormat="1" applyFont="1" applyBorder="1" applyAlignment="1">
      <alignment horizontal="center" vertical="center"/>
    </xf>
    <xf numFmtId="0" fontId="11" fillId="0" borderId="1" xfId="1" applyFont="1" applyBorder="1" applyAlignment="1">
      <alignment horizontal="left" vertical="center" wrapText="1"/>
    </xf>
    <xf numFmtId="4" fontId="12" fillId="2" borderId="1" xfId="1" applyNumberFormat="1" applyFont="1" applyFill="1" applyBorder="1" applyAlignment="1">
      <alignment horizontal="center" vertical="center"/>
    </xf>
    <xf numFmtId="9" fontId="12" fillId="2" borderId="1" xfId="1" applyNumberFormat="1" applyFont="1" applyFill="1" applyBorder="1" applyAlignment="1">
      <alignment horizontal="center" vertical="center"/>
    </xf>
    <xf numFmtId="0" fontId="11" fillId="0" borderId="0" xfId="1" applyFont="1" applyBorder="1" applyAlignment="1">
      <alignment vertical="center" wrapText="1"/>
    </xf>
    <xf numFmtId="9" fontId="11" fillId="0" borderId="0" xfId="8" applyFont="1" applyBorder="1" applyAlignment="1">
      <alignment horizontal="center" vertical="center"/>
    </xf>
    <xf numFmtId="0" fontId="11" fillId="4" borderId="0" xfId="1" applyFont="1" applyFill="1" applyAlignment="1">
      <alignment horizontal="center" vertical="center" wrapText="1"/>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0" fontId="12" fillId="2" borderId="2" xfId="1" applyFont="1" applyFill="1" applyBorder="1" applyAlignment="1">
      <alignment horizontal="center" vertical="center" wrapText="1"/>
    </xf>
    <xf numFmtId="0" fontId="12" fillId="2" borderId="3"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43" fontId="7" fillId="5" borderId="1" xfId="7" applyFont="1" applyFill="1" applyBorder="1" applyAlignment="1">
      <alignment horizontal="center" vertical="center"/>
    </xf>
  </cellXfs>
  <cellStyles count="10">
    <cellStyle name="Millares" xfId="7" builtinId="3"/>
    <cellStyle name="Millares [0] 2" xfId="2"/>
    <cellStyle name="Millares 2" xfId="5"/>
    <cellStyle name="Normal" xfId="0" builtinId="0"/>
    <cellStyle name="Normal 2" xfId="1"/>
    <cellStyle name="Normal 2 2" xfId="4"/>
    <cellStyle name="Normal 3" xfId="6"/>
    <cellStyle name="Normal 3 2" xfId="9"/>
    <cellStyle name="Porcentaje" xfId="8" builtinId="5"/>
    <cellStyle name="Porcentaje 2" xfId="3"/>
  </cellStyles>
  <dxfs count="0"/>
  <tableStyles count="0" defaultTableStyle="TableStyleMedium2" defaultPivotStyle="PivotStyleLight16"/>
  <colors>
    <mruColors>
      <color rgb="FFFFFF99"/>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R1" zoomScale="60" zoomScaleNormal="60" zoomScaleSheetLayoutView="70" workbookViewId="0">
      <selection activeCell="V8" sqref="V8"/>
    </sheetView>
  </sheetViews>
  <sheetFormatPr baseColWidth="10" defaultColWidth="10" defaultRowHeight="24.9" customHeight="1"/>
  <cols>
    <col min="1" max="1" width="7.5" style="6" customWidth="1"/>
    <col min="2" max="2" width="63.19921875" style="7" customWidth="1"/>
    <col min="3" max="3" width="30.09765625" style="8" customWidth="1"/>
    <col min="4" max="4" width="15.3984375" style="6" customWidth="1"/>
    <col min="5" max="5" width="30.8984375" style="7" customWidth="1"/>
    <col min="6" max="32" width="20.59765625" style="7" customWidth="1"/>
    <col min="33" max="16384" width="10" style="7"/>
  </cols>
  <sheetData>
    <row r="1" spans="1:32" s="2" customFormat="1" ht="24.9" customHeight="1">
      <c r="A1" s="1"/>
      <c r="C1" s="1"/>
      <c r="D1" s="1"/>
    </row>
    <row r="2" spans="1:32" s="2" customFormat="1" ht="41.4" customHeight="1">
      <c r="A2" s="28" t="s">
        <v>0</v>
      </c>
      <c r="B2" s="28" t="s">
        <v>1</v>
      </c>
      <c r="C2" s="28" t="s">
        <v>2</v>
      </c>
      <c r="D2" s="27" t="s">
        <v>3</v>
      </c>
      <c r="E2" s="27" t="s">
        <v>15</v>
      </c>
      <c r="F2" s="27"/>
      <c r="G2" s="23" t="s">
        <v>16</v>
      </c>
      <c r="H2" s="23"/>
      <c r="I2" s="23"/>
      <c r="J2" s="23"/>
      <c r="K2" s="23" t="s">
        <v>17</v>
      </c>
      <c r="L2" s="23"/>
      <c r="M2" s="23"/>
      <c r="N2" s="23"/>
      <c r="O2" s="23" t="s">
        <v>18</v>
      </c>
      <c r="P2" s="23"/>
      <c r="Q2" s="23"/>
      <c r="R2" s="23"/>
      <c r="S2" s="23" t="s">
        <v>19</v>
      </c>
      <c r="T2" s="23"/>
      <c r="U2" s="23"/>
      <c r="V2" s="23"/>
      <c r="W2" s="23" t="s">
        <v>20</v>
      </c>
      <c r="X2" s="23"/>
      <c r="Y2" s="23"/>
      <c r="Z2" s="23"/>
      <c r="AA2" s="3" t="s">
        <v>4</v>
      </c>
      <c r="AB2" s="24" t="s">
        <v>5</v>
      </c>
      <c r="AC2" s="24"/>
      <c r="AD2" s="24"/>
      <c r="AE2" s="24"/>
      <c r="AF2" s="24"/>
    </row>
    <row r="3" spans="1:32" s="2" customFormat="1" ht="38.4" customHeight="1">
      <c r="A3" s="28"/>
      <c r="B3" s="28"/>
      <c r="C3" s="28"/>
      <c r="D3" s="27"/>
      <c r="E3" s="3" t="s">
        <v>6</v>
      </c>
      <c r="F3" s="3" t="s">
        <v>8</v>
      </c>
      <c r="G3" s="3" t="s">
        <v>7</v>
      </c>
      <c r="H3" s="3" t="s">
        <v>9</v>
      </c>
      <c r="I3" s="3" t="s">
        <v>10</v>
      </c>
      <c r="J3" s="3" t="s">
        <v>11</v>
      </c>
      <c r="K3" s="3" t="s">
        <v>7</v>
      </c>
      <c r="L3" s="3" t="s">
        <v>9</v>
      </c>
      <c r="M3" s="3" t="s">
        <v>10</v>
      </c>
      <c r="N3" s="3" t="s">
        <v>11</v>
      </c>
      <c r="O3" s="3" t="s">
        <v>7</v>
      </c>
      <c r="P3" s="3" t="s">
        <v>9</v>
      </c>
      <c r="Q3" s="3" t="s">
        <v>10</v>
      </c>
      <c r="R3" s="3" t="s">
        <v>11</v>
      </c>
      <c r="S3" s="3" t="s">
        <v>6</v>
      </c>
      <c r="T3" s="3" t="s">
        <v>21</v>
      </c>
      <c r="U3" s="3" t="s">
        <v>10</v>
      </c>
      <c r="V3" s="3" t="s">
        <v>11</v>
      </c>
      <c r="W3" s="3" t="s">
        <v>6</v>
      </c>
      <c r="X3" s="3" t="s">
        <v>9</v>
      </c>
      <c r="Y3" s="3" t="s">
        <v>10</v>
      </c>
      <c r="Z3" s="3" t="s">
        <v>11</v>
      </c>
      <c r="AA3" s="3">
        <v>2023</v>
      </c>
      <c r="AB3" s="3">
        <v>2024</v>
      </c>
      <c r="AC3" s="3">
        <v>2025</v>
      </c>
      <c r="AD3" s="3">
        <v>2026</v>
      </c>
      <c r="AE3" s="3">
        <v>2027</v>
      </c>
      <c r="AF3" s="3">
        <v>2028</v>
      </c>
    </row>
    <row r="4" spans="1:32" s="2" customFormat="1" ht="54.75" customHeight="1">
      <c r="A4" s="10">
        <v>1</v>
      </c>
      <c r="B4" s="12" t="s">
        <v>23</v>
      </c>
      <c r="C4" s="11" t="s">
        <v>14</v>
      </c>
      <c r="D4" s="4" t="s">
        <v>12</v>
      </c>
      <c r="E4" s="13">
        <v>45937.631843999996</v>
      </c>
      <c r="F4" s="13">
        <v>39476.078892000005</v>
      </c>
      <c r="G4" s="13">
        <f>E4*1.011</f>
        <v>46442.945794283994</v>
      </c>
      <c r="H4" s="13">
        <f>F4*1.011</f>
        <v>39910.315759812001</v>
      </c>
      <c r="I4" s="14">
        <f>G4/$G$5</f>
        <v>1</v>
      </c>
      <c r="J4" s="14">
        <f>H4/$H$5</f>
        <v>1</v>
      </c>
      <c r="K4" s="13">
        <f>(G4*1.011)</f>
        <v>46953.818198021116</v>
      </c>
      <c r="L4" s="13">
        <f>H4*1.011</f>
        <v>40349.329233169927</v>
      </c>
      <c r="M4" s="14">
        <f>K4/$K$5</f>
        <v>1</v>
      </c>
      <c r="N4" s="14">
        <f>L4/$L$5</f>
        <v>1</v>
      </c>
      <c r="O4" s="13">
        <f>K4*1.011</f>
        <v>47470.310198199346</v>
      </c>
      <c r="P4" s="13">
        <f>L4*1.011</f>
        <v>40793.171854734792</v>
      </c>
      <c r="Q4" s="14">
        <f>O4/$O$5</f>
        <v>1</v>
      </c>
      <c r="R4" s="14">
        <f>P4/$P$5</f>
        <v>1</v>
      </c>
      <c r="S4" s="29">
        <v>39735</v>
      </c>
      <c r="T4" s="29">
        <v>39735</v>
      </c>
      <c r="U4" s="14">
        <f>S4/$S$5</f>
        <v>1</v>
      </c>
      <c r="V4" s="14">
        <f>T4/$T$5</f>
        <v>1</v>
      </c>
      <c r="W4" s="13">
        <f>S4*1.011</f>
        <v>40172.084999999999</v>
      </c>
      <c r="X4" s="13">
        <f>T4*1.011</f>
        <v>40172.084999999999</v>
      </c>
      <c r="Y4" s="14">
        <f>W4/$W$5</f>
        <v>1</v>
      </c>
      <c r="Z4" s="14">
        <f>X4/$X$5</f>
        <v>1</v>
      </c>
      <c r="AA4" s="15">
        <v>1</v>
      </c>
      <c r="AB4" s="11"/>
      <c r="AC4" s="11"/>
      <c r="AD4" s="11"/>
      <c r="AE4" s="11"/>
      <c r="AF4" s="11"/>
    </row>
    <row r="5" spans="1:32" s="5" customFormat="1" ht="45.75" customHeight="1">
      <c r="A5" s="25" t="s">
        <v>24</v>
      </c>
      <c r="B5" s="26"/>
      <c r="C5" s="9" t="s">
        <v>13</v>
      </c>
      <c r="D5" s="9">
        <f>COUNTA(D4:D4)</f>
        <v>1</v>
      </c>
      <c r="E5" s="18">
        <f>SUM(E4:E4)</f>
        <v>45937.631843999996</v>
      </c>
      <c r="F5" s="18">
        <f>SUM(F4:F4)</f>
        <v>39476.078892000005</v>
      </c>
      <c r="G5" s="18">
        <f>SUM(G4:G4)</f>
        <v>46442.945794283994</v>
      </c>
      <c r="H5" s="18">
        <f>SUM(H4:H4)</f>
        <v>39910.315759812001</v>
      </c>
      <c r="I5" s="19">
        <f>SUM(I4:I4)</f>
        <v>1</v>
      </c>
      <c r="J5" s="19">
        <f>SUM(J4:J4)</f>
        <v>1</v>
      </c>
      <c r="K5" s="18">
        <f>SUM(K4:K4)</f>
        <v>46953.818198021116</v>
      </c>
      <c r="L5" s="18">
        <f>SUM(L4:L4)</f>
        <v>40349.329233169927</v>
      </c>
      <c r="M5" s="19">
        <f>SUM(M4:M4)</f>
        <v>1</v>
      </c>
      <c r="N5" s="19">
        <f>SUM(N4:N4)</f>
        <v>1</v>
      </c>
      <c r="O5" s="18">
        <f>SUM(O4:O4)</f>
        <v>47470.310198199346</v>
      </c>
      <c r="P5" s="18">
        <f>SUM(P4:P4)</f>
        <v>40793.171854734792</v>
      </c>
      <c r="Q5" s="19">
        <f>SUM(Q4:Q4)</f>
        <v>1</v>
      </c>
      <c r="R5" s="19">
        <f>SUM(R4:R4)</f>
        <v>1</v>
      </c>
      <c r="S5" s="18">
        <f>SUM(S4:S4)</f>
        <v>39735</v>
      </c>
      <c r="T5" s="18">
        <f>SUM(T4:T4)</f>
        <v>39735</v>
      </c>
      <c r="U5" s="19">
        <f>SUM(U4:U4)</f>
        <v>1</v>
      </c>
      <c r="V5" s="19">
        <f>SUM(V4:V4)</f>
        <v>1</v>
      </c>
      <c r="W5" s="18">
        <f>SUM(W4:W4)</f>
        <v>40172.084999999999</v>
      </c>
      <c r="X5" s="18">
        <f>SUM(X4:X4)</f>
        <v>40172.084999999999</v>
      </c>
      <c r="Y5" s="19">
        <f>SUM(Y4:Y4)</f>
        <v>1</v>
      </c>
      <c r="Z5" s="19">
        <f>SUM(Z4:Z4)</f>
        <v>1</v>
      </c>
      <c r="AA5" s="9">
        <f>SUM(AA4:AA4)</f>
        <v>1</v>
      </c>
      <c r="AB5" s="9"/>
      <c r="AC5" s="9"/>
      <c r="AD5" s="9"/>
      <c r="AE5" s="9"/>
      <c r="AF5" s="9"/>
    </row>
    <row r="6" spans="1:32" s="2" customFormat="1" ht="24.9" customHeight="1">
      <c r="A6" s="1"/>
      <c r="D6" s="1"/>
    </row>
    <row r="7" spans="1:32" ht="83.4" customHeight="1">
      <c r="A7" s="22" t="s">
        <v>25</v>
      </c>
      <c r="B7" s="22"/>
      <c r="E7" s="17" t="s">
        <v>22</v>
      </c>
      <c r="F7" s="16">
        <v>1.0999999999999999E-2</v>
      </c>
    </row>
    <row r="8" spans="1:32" ht="104.4" customHeight="1">
      <c r="A8" s="22"/>
      <c r="B8" s="22"/>
      <c r="E8" s="20"/>
      <c r="F8" s="21"/>
    </row>
    <row r="9" spans="1:32" ht="37.799999999999997" customHeight="1">
      <c r="A9" s="22"/>
      <c r="B9" s="22"/>
    </row>
    <row r="10" spans="1:32" ht="47.4" customHeight="1">
      <c r="A10" s="22"/>
      <c r="B10" s="22"/>
    </row>
  </sheetData>
  <mergeCells count="13">
    <mergeCell ref="A7:B10"/>
    <mergeCell ref="W2:Z2"/>
    <mergeCell ref="AB2:AF2"/>
    <mergeCell ref="A5:B5"/>
    <mergeCell ref="E2:F2"/>
    <mergeCell ref="G2:J2"/>
    <mergeCell ref="K2:N2"/>
    <mergeCell ref="O2:R2"/>
    <mergeCell ref="S2:V2"/>
    <mergeCell ref="A2:A3"/>
    <mergeCell ref="B2:B3"/>
    <mergeCell ref="C2:C3"/>
    <mergeCell ref="D2:D3"/>
  </mergeCells>
  <pageMargins left="0.7" right="0.7" top="0.75" bottom="0.75" header="0.3" footer="0.3"/>
  <pageSetup scale="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CARGAS-R_GUAROCÒ-2024-2028</vt:lpstr>
      <vt:lpstr>'CARGAS-R_GUAROCÒ-2024-2028'!Área_de_impresión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cp:lastModifiedBy>
  <dcterms:created xsi:type="dcterms:W3CDTF">2018-09-27T07:22:44Z</dcterms:created>
  <dcterms:modified xsi:type="dcterms:W3CDTF">2023-11-09T15:13:51Z</dcterms:modified>
</cp:coreProperties>
</file>