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usuarios\mdiaz\Descargas\"/>
    </mc:Choice>
  </mc:AlternateContent>
  <bookViews>
    <workbookView xWindow="0" yWindow="0" windowWidth="20490" windowHeight="8520" tabRatio="611" activeTab="2"/>
  </bookViews>
  <sheets>
    <sheet name="Orientaciones Grales." sheetId="2" r:id="rId1"/>
    <sheet name="Parámetros" sheetId="6" r:id="rId2"/>
    <sheet name="Priorización A" sheetId="8" r:id="rId3"/>
    <sheet name="PROGRAMA DE AUDITORÍA 2025 " sheetId="11" r:id="rId4"/>
    <sheet name="Procesos A Auditar Vs Recursos" sheetId="4" state="hidden" r:id="rId5"/>
    <sheet name="Seguimiento Programa Anual" sheetId="5" state="hidden" r:id="rId6"/>
  </sheets>
  <definedNames>
    <definedName name="_xlnm._FilterDatabase" localSheetId="2" hidden="1">'Priorización A'!$A$3:$AD$3</definedName>
    <definedName name="_xlnm._FilterDatabase" localSheetId="3" hidden="1">'PROGRAMA DE AUDITORÍA 2025 '!$A$15:$BN$61</definedName>
    <definedName name="Ciclo_Rotación_Calif">Parámetros!$C$61:$C$64</definedName>
    <definedName name="Ciclo_Rotación_Def">Parámetros!$B$61:$B$64</definedName>
    <definedName name="Impacto_Obj_Est_Calif">Parámetros!$C$30:$C$34</definedName>
    <definedName name="Impacto_Obj_Est_Def">Parámetros!$B$30:$B$34</definedName>
    <definedName name="Impacto_Ppto_Calif">Parámetros!$E$45:$E$49</definedName>
    <definedName name="Impacto_Ppto_Def">Parámetros!$B$45:$B$49</definedName>
    <definedName name="Nivel_Criticidad">Parámetros!$E$54:$G$57</definedName>
    <definedName name="Nivel_Directivo_Calif">Parámetros!$C$22:$C$26</definedName>
    <definedName name="Nivel_Directivo_Def">Parámetros!$B$22:$B$26</definedName>
    <definedName name="Nivel_Directivo_Def_PQR">Parámetros!$D$22:$D$26</definedName>
    <definedName name="Result_Aud_Ant_Calif">Parámetros!$C$37:$C$41</definedName>
    <definedName name="Result_Aud_Ant_Def">Parámetros!$B$37:$B$41</definedName>
    <definedName name="Tiempo_Ult_Aud_Calif">Parámetros!$E$14:$E$18</definedName>
    <definedName name="Tiempo_Ult_Aud_Def">Parámetros!$B$14:$B$18</definedName>
  </definedName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55" i="6" l="1"/>
  <c r="E54" i="6"/>
  <c r="E56" i="6"/>
  <c r="N4" i="8"/>
  <c r="R4" i="8"/>
  <c r="R5" i="8"/>
  <c r="R6" i="8"/>
  <c r="R7" i="8"/>
  <c r="R8" i="8"/>
  <c r="R9" i="8"/>
  <c r="R10" i="8"/>
  <c r="R11" i="8"/>
  <c r="R12" i="8"/>
  <c r="R13" i="8"/>
  <c r="R14" i="8"/>
  <c r="R15" i="8"/>
  <c r="R16" i="8"/>
  <c r="R17" i="8"/>
  <c r="R18" i="8"/>
  <c r="R19" i="8"/>
  <c r="R20" i="8"/>
  <c r="J4" i="8"/>
  <c r="F42" i="6"/>
  <c r="L20" i="8"/>
  <c r="L19" i="8"/>
  <c r="L18" i="8"/>
  <c r="L17" i="8"/>
  <c r="S17" i="8" s="1"/>
  <c r="T17" i="8" s="1"/>
  <c r="L16" i="8"/>
  <c r="L15" i="8"/>
  <c r="S15" i="8" s="1"/>
  <c r="T15" i="8" s="1"/>
  <c r="L14" i="8"/>
  <c r="S14" i="8" s="1"/>
  <c r="T14" i="8" s="1"/>
  <c r="L13" i="8"/>
  <c r="L12" i="8"/>
  <c r="L11" i="8"/>
  <c r="L10" i="8"/>
  <c r="L9" i="8"/>
  <c r="L8" i="8"/>
  <c r="L7" i="8"/>
  <c r="L6" i="8"/>
  <c r="L5" i="8"/>
  <c r="L4" i="8"/>
  <c r="P20" i="8"/>
  <c r="N20" i="8"/>
  <c r="J20" i="8"/>
  <c r="S20" i="8" s="1"/>
  <c r="T20" i="8" s="1"/>
  <c r="F20" i="8"/>
  <c r="H20" i="8"/>
  <c r="P19" i="8"/>
  <c r="N19" i="8"/>
  <c r="S19" i="8" s="1"/>
  <c r="T19" i="8" s="1"/>
  <c r="J19" i="8"/>
  <c r="F19" i="8"/>
  <c r="H19" i="8"/>
  <c r="P18" i="8"/>
  <c r="N18" i="8"/>
  <c r="J18" i="8"/>
  <c r="S18" i="8" s="1"/>
  <c r="T18" i="8" s="1"/>
  <c r="F18" i="8"/>
  <c r="G18" i="8"/>
  <c r="P17" i="8"/>
  <c r="N17" i="8"/>
  <c r="J17" i="8"/>
  <c r="F17" i="8"/>
  <c r="H17" i="8"/>
  <c r="P16" i="8"/>
  <c r="N16" i="8"/>
  <c r="J16" i="8"/>
  <c r="S16" i="8" s="1"/>
  <c r="T16" i="8" s="1"/>
  <c r="F16" i="8"/>
  <c r="G16" i="8"/>
  <c r="P15" i="8"/>
  <c r="N15" i="8"/>
  <c r="J15" i="8"/>
  <c r="F15" i="8"/>
  <c r="H15" i="8"/>
  <c r="P14" i="8"/>
  <c r="N14" i="8"/>
  <c r="J14" i="8"/>
  <c r="F14" i="8"/>
  <c r="H14" i="8"/>
  <c r="P13" i="8"/>
  <c r="N13" i="8"/>
  <c r="J13" i="8"/>
  <c r="S13" i="8" s="1"/>
  <c r="T13" i="8" s="1"/>
  <c r="F13" i="8"/>
  <c r="H13" i="8"/>
  <c r="P12" i="8"/>
  <c r="N12" i="8"/>
  <c r="S12" i="8" s="1"/>
  <c r="T12" i="8" s="1"/>
  <c r="J12" i="8"/>
  <c r="F12" i="8"/>
  <c r="H12" i="8"/>
  <c r="P11" i="8"/>
  <c r="N11" i="8"/>
  <c r="S11" i="8" s="1"/>
  <c r="T11" i="8" s="1"/>
  <c r="J11" i="8"/>
  <c r="F11" i="8"/>
  <c r="H11" i="8"/>
  <c r="P10" i="8"/>
  <c r="S10" i="8" s="1"/>
  <c r="T10" i="8" s="1"/>
  <c r="N10" i="8"/>
  <c r="J10" i="8"/>
  <c r="F10" i="8"/>
  <c r="H10" i="8"/>
  <c r="P9" i="8"/>
  <c r="N9" i="8"/>
  <c r="J9" i="8"/>
  <c r="F9" i="8"/>
  <c r="H9" i="8"/>
  <c r="P8" i="8"/>
  <c r="N8" i="8"/>
  <c r="J8" i="8"/>
  <c r="S8" i="8" s="1"/>
  <c r="T8" i="8" s="1"/>
  <c r="F8" i="8"/>
  <c r="G8" i="8"/>
  <c r="P7" i="8"/>
  <c r="N7" i="8"/>
  <c r="S7" i="8" s="1"/>
  <c r="T7" i="8" s="1"/>
  <c r="J7" i="8"/>
  <c r="F7" i="8"/>
  <c r="H7" i="8"/>
  <c r="P6" i="8"/>
  <c r="N6" i="8"/>
  <c r="J6" i="8"/>
  <c r="S6" i="8" s="1"/>
  <c r="T6" i="8" s="1"/>
  <c r="F6" i="8"/>
  <c r="H6" i="8"/>
  <c r="P5" i="8"/>
  <c r="N5" i="8"/>
  <c r="J5" i="8"/>
  <c r="S5" i="8" s="1"/>
  <c r="T5" i="8" s="1"/>
  <c r="F5" i="8"/>
  <c r="H5" i="8"/>
  <c r="P4" i="8"/>
  <c r="F4" i="8"/>
  <c r="H4" i="8"/>
  <c r="S4" i="8"/>
  <c r="T4" i="8" s="1"/>
  <c r="G11" i="8"/>
  <c r="G9" i="8"/>
  <c r="G5" i="8"/>
  <c r="G17" i="8"/>
  <c r="G7" i="8"/>
  <c r="G15" i="8"/>
  <c r="G20" i="8"/>
  <c r="G4" i="8"/>
  <c r="G13" i="8"/>
  <c r="H18" i="8"/>
  <c r="G12" i="8"/>
  <c r="G19" i="8"/>
  <c r="H8" i="8"/>
  <c r="H16" i="8"/>
  <c r="S9" i="8"/>
  <c r="T9" i="8" s="1"/>
  <c r="G6" i="8"/>
  <c r="G14" i="8"/>
  <c r="G10" i="8"/>
  <c r="C18" i="6"/>
  <c r="C17" i="6"/>
  <c r="C16" i="6"/>
  <c r="C15" i="6"/>
  <c r="F44" i="6"/>
  <c r="F49" i="6"/>
  <c r="C46" i="6"/>
  <c r="C45" i="6"/>
  <c r="C48" i="6"/>
  <c r="C47" i="6"/>
  <c r="F47" i="6"/>
  <c r="G49" i="6"/>
  <c r="G45" i="6"/>
  <c r="F46" i="6"/>
  <c r="G46" i="6"/>
  <c r="G47" i="6"/>
  <c r="F48" i="6"/>
  <c r="G48" i="6"/>
  <c r="F45" i="6"/>
  <c r="E15" i="5"/>
  <c r="E17" i="5"/>
  <c r="E14" i="4"/>
  <c r="V4" i="8" l="1"/>
  <c r="U4" i="8"/>
  <c r="V16" i="8"/>
  <c r="U16" i="8"/>
  <c r="U10" i="8"/>
  <c r="V10" i="8"/>
  <c r="V9" i="8"/>
  <c r="U9" i="8"/>
  <c r="V13" i="8"/>
  <c r="U13" i="8"/>
  <c r="U20" i="8"/>
  <c r="V20" i="8"/>
  <c r="V15" i="8"/>
  <c r="U15" i="8"/>
  <c r="V11" i="8"/>
  <c r="U11" i="8"/>
  <c r="V7" i="8"/>
  <c r="U7" i="8"/>
  <c r="V12" i="8"/>
  <c r="U12" i="8"/>
  <c r="U19" i="8"/>
  <c r="V19" i="8"/>
  <c r="U14" i="8"/>
  <c r="V14" i="8"/>
  <c r="U17" i="8"/>
  <c r="V17" i="8"/>
  <c r="V8" i="8"/>
  <c r="U8" i="8"/>
  <c r="U5" i="8"/>
  <c r="V5" i="8"/>
  <c r="U18" i="8"/>
  <c r="V18" i="8"/>
  <c r="V6" i="8"/>
  <c r="U6" i="8"/>
  <c r="Z18" i="8" l="1"/>
  <c r="W18" i="8"/>
  <c r="Y18" i="8"/>
  <c r="X18" i="8"/>
  <c r="W20" i="8"/>
  <c r="Y20" i="8"/>
  <c r="X20" i="8"/>
  <c r="Z20" i="8"/>
  <c r="W11" i="8"/>
  <c r="X11" i="8"/>
  <c r="Z11" i="8"/>
  <c r="Y11" i="8"/>
  <c r="W5" i="8"/>
  <c r="X5" i="8"/>
  <c r="Z5" i="8"/>
  <c r="Y5" i="8"/>
  <c r="Z13" i="8"/>
  <c r="X13" i="8"/>
  <c r="W13" i="8"/>
  <c r="Y13" i="8"/>
  <c r="X9" i="8"/>
  <c r="Z9" i="8"/>
  <c r="W9" i="8"/>
  <c r="Y9" i="8"/>
  <c r="Z10" i="8"/>
  <c r="Y10" i="8"/>
  <c r="W10" i="8"/>
  <c r="X10" i="8"/>
  <c r="W7" i="8"/>
  <c r="X7" i="8"/>
  <c r="Z7" i="8"/>
  <c r="Y7" i="8"/>
  <c r="Z15" i="8"/>
  <c r="W15" i="8"/>
  <c r="Y15" i="8"/>
  <c r="X15" i="8"/>
  <c r="X8" i="8"/>
  <c r="Z8" i="8"/>
  <c r="Y8" i="8"/>
  <c r="W8" i="8"/>
  <c r="Z17" i="8"/>
  <c r="Y17" i="8"/>
  <c r="W17" i="8"/>
  <c r="X17" i="8"/>
  <c r="W14" i="8"/>
  <c r="X14" i="8"/>
  <c r="Z14" i="8"/>
  <c r="Y14" i="8"/>
  <c r="Y19" i="8"/>
  <c r="Z19" i="8"/>
  <c r="W19" i="8"/>
  <c r="X19" i="8"/>
  <c r="Z12" i="8"/>
  <c r="W12" i="8"/>
  <c r="Y12" i="8"/>
  <c r="X12" i="8"/>
  <c r="Z16" i="8"/>
  <c r="W16" i="8"/>
  <c r="Y16" i="8"/>
  <c r="X16" i="8"/>
  <c r="Y6" i="8"/>
  <c r="Z6" i="8"/>
  <c r="X6" i="8"/>
  <c r="W6" i="8"/>
  <c r="X4" i="8"/>
  <c r="Y4" i="8"/>
  <c r="Z4" i="8"/>
  <c r="W4" i="8"/>
</calcChain>
</file>

<file path=xl/comments1.xml><?xml version="1.0" encoding="utf-8"?>
<comments xmlns="http://schemas.openxmlformats.org/spreadsheetml/2006/main">
  <authors>
    <author>DORLEY ENRIQUE LEON LOPEZ</author>
  </authors>
  <commentList>
    <comment ref="C3" authorId="0" shapeId="0">
      <text>
        <r>
          <rPr>
            <sz val="9"/>
            <color indexed="81"/>
            <rFont val="Tahoma"/>
            <family val="2"/>
          </rPr>
          <t>Diligenciar esta casilla con el presupuesto de gastos de la entidad.</t>
        </r>
      </text>
    </comment>
  </commentList>
</comments>
</file>

<file path=xl/sharedStrings.xml><?xml version="1.0" encoding="utf-8"?>
<sst xmlns="http://schemas.openxmlformats.org/spreadsheetml/2006/main" count="706" uniqueCount="337">
  <si>
    <t>Alto</t>
  </si>
  <si>
    <t>Moderado</t>
  </si>
  <si>
    <t>Total</t>
  </si>
  <si>
    <t>No</t>
  </si>
  <si>
    <t>Objetivo del Documento:</t>
  </si>
  <si>
    <t>Extremo</t>
  </si>
  <si>
    <t>Bajo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</si>
  <si>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</si>
  <si>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</si>
  <si>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</si>
  <si>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</si>
  <si>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</si>
  <si>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</si>
  <si>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</si>
  <si>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</si>
  <si>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</si>
  <si>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</si>
  <si>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</si>
  <si>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</si>
  <si>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</si>
  <si>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</si>
  <si>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</si>
  <si>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</si>
  <si>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</si>
  <si>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</si>
  <si>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</si>
  <si>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</si>
  <si>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</si>
  <si>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</si>
  <si>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</si>
  <si>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</si>
  <si>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</si>
  <si>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</si>
  <si>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</si>
  <si>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</si>
  <si>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</si>
  <si>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</si>
  <si>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Explicaciones Para realizar la ponderación de Riesgos.</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</si>
  <si>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</si>
  <si>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</si>
  <si>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</si>
  <si>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</si>
  <si>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RIESGO INHERENTE Ponderación de Riesgos del Proceso</t>
  </si>
  <si>
    <t>Tiempo transcurrido desde última auditoría</t>
  </si>
  <si>
    <t>Nivel_Directivo</t>
  </si>
  <si>
    <t>Temas de interés de la Alta Dirección - Calificación</t>
  </si>
  <si>
    <t>Temas de interés de la Alta Dirección (Criterios)</t>
  </si>
  <si>
    <t>No tiene objetivo asociado</t>
  </si>
  <si>
    <t>Resultados auditorías anteriores</t>
  </si>
  <si>
    <t>Resultados auditorías anteriores internas y externas  (Criterios)</t>
  </si>
  <si>
    <t>Resultados auditorías anteriores internas y externas  (Calificación)</t>
  </si>
  <si>
    <t>Impacto en el presupuesto</t>
  </si>
  <si>
    <t>Podría tomarse Criterio materialidad Contable</t>
  </si>
  <si>
    <t>Total presupuesto egresos entidad aprobado para la vigencia</t>
  </si>
  <si>
    <t>Catastrófico &gt;= 50%</t>
  </si>
  <si>
    <t>Mayor &gt;=20 y &lt;50%</t>
  </si>
  <si>
    <t>Moderado &gt;=5% y &lt;20%</t>
  </si>
  <si>
    <t>Menor &gt;=1% y &lt;5%</t>
  </si>
  <si>
    <t>Insignificante &lt;1%</t>
  </si>
  <si>
    <t>Impacto en el presupuesto (Criterios)</t>
  </si>
  <si>
    <t>Impacto en el presupuesto (Calificación)</t>
  </si>
  <si>
    <t>Nivel de criticidad</t>
  </si>
  <si>
    <t>&gt;= 4</t>
  </si>
  <si>
    <t>&gt;=3 &lt;4</t>
  </si>
  <si>
    <t>Rojo</t>
  </si>
  <si>
    <t>Naranja</t>
  </si>
  <si>
    <t>Amarillo</t>
  </si>
  <si>
    <t>Verde</t>
  </si>
  <si>
    <t>No auditar</t>
  </si>
  <si>
    <t>No tiene Riesgos Asociado</t>
  </si>
  <si>
    <t>Los  riesgos estan en zona baja (zona de aceptacion)</t>
  </si>
  <si>
    <t>Tiene un riesgo o más en Calificación Moderada</t>
  </si>
  <si>
    <t>Tiene un riesgo o más en calificación Alta</t>
  </si>
  <si>
    <t>Tiene un riesgo en calificación Extrema</t>
  </si>
  <si>
    <t>Nivel riesgo inherente</t>
  </si>
  <si>
    <t>&lt;= 1 año</t>
  </si>
  <si>
    <t>&gt; 4 años</t>
  </si>
  <si>
    <t>Tiempo transcurrido desde última auditoría (Calificación)</t>
  </si>
  <si>
    <t>Ponderación</t>
  </si>
  <si>
    <t xml:space="preserve">RIESGO INHERENTE
</t>
  </si>
  <si>
    <t>PRESUPUETO DE INGRESOS Y GASTOS ISSAI 1320 A4</t>
  </si>
  <si>
    <t>Puntajes</t>
  </si>
  <si>
    <t>Tiempo transcurrido desde la última auditoría</t>
  </si>
  <si>
    <t>Temas de interes de la alta Dirección o el Comité de Coordinación de Control Interno</t>
  </si>
  <si>
    <t>Esta variable se refiere al resultado de la alineación estratégica, en la que cada aspecto evaluable debe estar relacionado con un proceso y este a su vez, aportando a uno o mas objetivos estratégicos conforme está establecido en la hoja "Parámetros".</t>
  </si>
  <si>
    <t>Resultados auditorías anteriores internas y externas</t>
  </si>
  <si>
    <t>Esta variable se determina a partir de los hallazgos de auditorias internas y externas que se encuentren abiertos respecto de cada unidad auditable o aspecto evaluable, al momento de la priorización del Universo de Auditoría. (Ver hoja "Parámetros").</t>
  </si>
  <si>
    <t>Ciclo de Rotación de Auditorias</t>
  </si>
  <si>
    <t>Surge automáticamente a partir del nivel de criticidad de cada aspecto evaluable (unidad auditable) y se debe someter a aprobación del Comité de Auditorías o el Comité Institucional de Coordinación de Control Interno.</t>
  </si>
  <si>
    <t>Notas explicatorias</t>
  </si>
  <si>
    <t>Priorización de Auditorías Basadas en Riesgos año 1</t>
  </si>
  <si>
    <t>Priorización de Auditorías Basadas en Riesgos año 2</t>
  </si>
  <si>
    <t>Priorización de Auditorías Basadas en Riesgos año 3</t>
  </si>
  <si>
    <t>Priorización de Auditorías Basadas en Riesgos año 4</t>
  </si>
  <si>
    <t>Cantidad de objetivos estratégicos asociados (Calificación)</t>
  </si>
  <si>
    <t>Cantidad de objetivos estratégicos asociados (Criterios)</t>
  </si>
  <si>
    <t>&gt; 1 año &lt;= 2 años</t>
  </si>
  <si>
    <t>&gt; 2 años &lt;= 3 años</t>
  </si>
  <si>
    <t>&gt; 3 años &lt;= 4 años</t>
  </si>
  <si>
    <t>ASPECTOS EVALUABLES
UNIDADES AUDITABLES
(Proceso/Proyecto/Procedimiento/Area funcional/ Unidad de negocio/Unidad desconcentrada/ Plan/ Programa/Sistema de Gestión o de control/ Aspectos de TIC/ Otras Temáticas)</t>
  </si>
  <si>
    <t>Los requerimientos de la alta dirección o requerimientos regulatorios, no deben ser diligenciados en la Matriz de Priorización del Universo de Auditoría, por cuanto es obligatoria su inclusión en el Plan Anual de Auditoría de cada año.</t>
  </si>
  <si>
    <t xml:space="preserve">
Requerimientos del Comité de Control Interno, Alta Dirección o entes reguladores (Informes de ley)
</t>
  </si>
  <si>
    <t>En la hoja "Parámetros" aparece la explicación de las calificaciones con base en el numero de riesgos que aparezca por nivel de criticidad para cada unidad auditable.  Para este criterio de priorización aparecen varias columnas editables para registrar la cantidad de riesgos inherentes de cada aspecto evaluable (unidad auditable) por cada nivel o zona de riesgo, así como otras columnas que no se deben editar y que son requeridas para aplicar los criterios de calificación en cada variable hasta obtener el puntaje total ponderado de riesgos, el nivel de riesgo ponderado y semaforizado, y la calificación correspondiente  en escala de 1 a 5.</t>
  </si>
  <si>
    <t>HOJA "PARÁMETROS"</t>
  </si>
  <si>
    <t>En la hoja "Parámetros" aparecen los criterios, rangos de calificación y demas aspectos tenidos en cuenta para cada variable de priorización que aparece en las hojas de Priorización A o B, que sirven de base para las listas desplegables y fórmulas de cálculo.</t>
  </si>
  <si>
    <t>Solo se debe seleccionar de la lista desplegable la cantidad de años transcurridos desde la última auditoría a cada aspecto evaluable o temática registrada.</t>
  </si>
  <si>
    <t>Cantidad de objetivos estratégicos o institucionales Asociados</t>
  </si>
  <si>
    <t>En la hoja "Parámetros" se debe registrar el presupuesto de gastos de la entidad  aprobado para la presente vigencia. A partir de allí se determina el 3% de ese presupuesto de gastos como base o Criterio de Materialidad Presupuestal (basado en la ISSAI 1320 A4, que son las normas internacionales de las entidades fiscalizadoras superiores) y se determinan los rangos de participación de cada unidad auditable con respecto al presupuesto en mención.</t>
  </si>
  <si>
    <t>Cantidad de PQR</t>
  </si>
  <si>
    <t>Casilla desplegable que permite seleccionar la cantidad de PQR que posee esa temática o aspecto evaluable registrado, conforme aparece en la hoja "Parámetros".</t>
  </si>
  <si>
    <t>Surge automáticamente a partir del puntaje total ponderado y calculado automáticamente por la matriz. Estos niveles de criticidad agrupados en 4 rangos aparecen semaforizados con base en lo establecido en la hoja "Parámetros".</t>
  </si>
  <si>
    <t>PRIORIZACION DE AUDITORIAS PARA CADA AÑO (1, 2, 3, 4)</t>
  </si>
  <si>
    <t>Surge automáticamente a partir del ciclo de rotación de cada aspecto evaluable obtenido. Es el insumo para la formulación del Plan Anual de Auditorías de cada año para luego someter a aprobación del Comité de Auditorías o el Comité Institucional de Coordinación de Control Interno.</t>
  </si>
  <si>
    <t>Al ubicarse en cada encabezado de columna o de campo y dar un click, aparecerán notas  con instrucciones detalladas para su correcto diligenciamiento en toda la matriz de priorización del universo de auditoria basado en riesgos.</t>
  </si>
  <si>
    <t>Porcentajes de cada variable de priorización</t>
  </si>
  <si>
    <t>Objetivos estratégicos asociados</t>
  </si>
  <si>
    <t>1 objetivo estratégico asociado</t>
  </si>
  <si>
    <t>2 objetivos estratégicos asociados</t>
  </si>
  <si>
    <t>3 objetivos estratégicos asociados</t>
  </si>
  <si>
    <t>4 o más objetivos estratégicos asociados</t>
  </si>
  <si>
    <t>Sin hallazgos abiertos</t>
  </si>
  <si>
    <t>1 a 2 hallazgos abiertos</t>
  </si>
  <si>
    <t>3 a 4 hallazgos abiertos</t>
  </si>
  <si>
    <t>5 a 6 hallazgos abiertos</t>
  </si>
  <si>
    <t>7 o más hallazgos abiertos</t>
  </si>
  <si>
    <t>Gestión del Talento Humano</t>
  </si>
  <si>
    <t>Gestión Financiera</t>
  </si>
  <si>
    <t>Cada entidad se encuentra en la libertad de decidir el nivel de importancia (peso porcentual) que va a tener cada variable de priorización, siempre y cuando la sumatoria de porcentajes no supere el 100%. En caso que por error se supere el 100% aparecerá un mensaje de alerta para que se se corrijan los porcentajes.</t>
  </si>
  <si>
    <t>CUIDADO! SOLO LAS CELDAS QUE APARECEN CON ESTE COLOR DE RELLENO PUEDEN SER EDITADAS</t>
  </si>
  <si>
    <t xml:space="preserve">Sistema Integrado de Gestión </t>
  </si>
  <si>
    <t>Gestión de la Información Comunicación</t>
  </si>
  <si>
    <t>Planeación Organizacional</t>
  </si>
  <si>
    <t>Gestión de Servicios TIC</t>
  </si>
  <si>
    <t>Gestión de Proyectos</t>
  </si>
  <si>
    <t>Servicio al Ciudadano</t>
  </si>
  <si>
    <t>Gestión Documental</t>
  </si>
  <si>
    <t>Ordenamiento Territorial y Cambio Climático</t>
  </si>
  <si>
    <t>Gestión Ambiental</t>
  </si>
  <si>
    <t>Autoridad Ambiental</t>
  </si>
  <si>
    <t>Gestión de Recursos Físicos y Servicios Generales</t>
  </si>
  <si>
    <t>Gestión de Recaudo</t>
  </si>
  <si>
    <t>Gestión Contractual</t>
  </si>
  <si>
    <t>Gestión Jurídica y Secretaría de Órganos Colegiados</t>
  </si>
  <si>
    <t>Control de Gestión</t>
  </si>
  <si>
    <t>En la vigencia actual</t>
  </si>
  <si>
    <t>Tiempo transcurrido desde última auditoría OCI-SIG
 (Criterio)</t>
  </si>
  <si>
    <t>Entre 2 y 3 seguimientos</t>
  </si>
  <si>
    <t>Entre 4 y 5 seguimientos</t>
  </si>
  <si>
    <t>Entre 6 y 7 seguimientos</t>
  </si>
  <si>
    <t>Entre 8 ó mas seguimientos</t>
  </si>
  <si>
    <t>Ciclo de rotación OCI</t>
  </si>
  <si>
    <t>Ciclo de rotación SIG</t>
  </si>
  <si>
    <t>1 Auditoria</t>
  </si>
  <si>
    <t>2 Auditorias</t>
  </si>
  <si>
    <t xml:space="preserve">1 Auditoria </t>
  </si>
  <si>
    <t>&gt;=2,5 &lt;3</t>
  </si>
  <si>
    <t>Entre 1 y 2 seguimientos</t>
  </si>
  <si>
    <t>&gt;=0 &lt;2,5</t>
  </si>
  <si>
    <t>Ciclo de Rotación auditorías Oficina de Control Interno</t>
  </si>
  <si>
    <t>Ciclo de Rotación auditorías Sistema Integrado de Gestión</t>
  </si>
  <si>
    <t>Casilla desplegable que permite seleccionar la cantidad de veces que esa temática es objeto de seguimiento más las veces que solicita el director que se haga seguimiento, conforme aparece en la hoja "Parámetros".</t>
  </si>
  <si>
    <t>Priorización del Universo de Auditoría Basado en Riesgos</t>
  </si>
  <si>
    <t>Alcance:</t>
  </si>
  <si>
    <t>Criterios:</t>
  </si>
  <si>
    <t>Riesgos de las auditorias y seguimientos:</t>
  </si>
  <si>
    <t>FASE</t>
  </si>
  <si>
    <t>SIN INTERACCIÓN CON LOS AUDITADOS</t>
  </si>
  <si>
    <t>OBSERVACIONES</t>
  </si>
  <si>
    <t>PLANIFICACIÓN</t>
  </si>
  <si>
    <t>REALIZACIÓN</t>
  </si>
  <si>
    <t>Requisitos de planificación y elaboración de informe:</t>
  </si>
  <si>
    <t>Recursos:</t>
  </si>
  <si>
    <t>TITULO DE LA AUDITORIA</t>
  </si>
  <si>
    <t>FUNDAMENTO DE LA AUDITORÍA</t>
  </si>
  <si>
    <t>RESPONSBLE DE LA AUDITORÍA</t>
  </si>
  <si>
    <t>Enero</t>
  </si>
  <si>
    <t>Febrero</t>
  </si>
  <si>
    <t>Marzo</t>
  </si>
  <si>
    <t>Abril</t>
  </si>
  <si>
    <t>Mayo</t>
  </si>
  <si>
    <t>Junio</t>
  </si>
  <si>
    <t>Julio</t>
  </si>
  <si>
    <t>Agosto</t>
  </si>
  <si>
    <t>Septiembre</t>
  </si>
  <si>
    <t>Octubre</t>
  </si>
  <si>
    <t>Noviembre</t>
  </si>
  <si>
    <t>Diciembre</t>
  </si>
  <si>
    <t>SEGUIMIENTOS</t>
  </si>
  <si>
    <t>Semana 1</t>
  </si>
  <si>
    <t>Semana 2</t>
  </si>
  <si>
    <t>Semana 3</t>
  </si>
  <si>
    <t>Semana 4</t>
  </si>
  <si>
    <t>Semana 5</t>
  </si>
  <si>
    <t>TRIMESTRE I</t>
  </si>
  <si>
    <t>TRIMESTRE II</t>
  </si>
  <si>
    <t>TRIMESTRE III</t>
  </si>
  <si>
    <t>TRIMESTRE IV</t>
  </si>
  <si>
    <t>AUDITORIA INTERNA</t>
  </si>
  <si>
    <t>AUDITORÍA EXTERNA</t>
  </si>
  <si>
    <t>AUDITORIAS - VISITAS ENTES DE CONTROL</t>
  </si>
  <si>
    <t>SEGUIMIENTO - ENTE DE CONTROL</t>
  </si>
  <si>
    <t>INFORMES DE SEGUIMIENTO DE LA OFICINA DE CONTROL INTERNO</t>
  </si>
  <si>
    <t>COMITÉS</t>
  </si>
  <si>
    <t>Jornadas de capacitación</t>
  </si>
  <si>
    <t>&lt;&lt;</t>
  </si>
  <si>
    <t>Año:</t>
  </si>
  <si>
    <t>Objetivo del Programa :</t>
  </si>
  <si>
    <t>Agregar valor a la gestión de la Entidad a través de actividades de auditoria  con el fin de verificar el grado de implementación del sistema integrado de gestión  - SIG- y del Sistema de Seguridad y Salud en el Trabajo, así como las relacionadas con los roles e informes de competencia de la oficina de control interno  contribuyendo al cumplimiento de sus objetivos, mediante la aplicación de un enfoque sistémico y disciplinado de evaluación y mejora continua de los procesos estratégicos, misionales, de apoyo, de evaluación y control, proporcionando aseguramiento razonable sobre la eficacia de gobierno, evaluación de la gestión de riesgos y control interno, incluidas las maneras en que funcionan la primera y segunda líneas de defensa.</t>
  </si>
  <si>
    <t xml:space="preserve">El presente programa aplica para todos los procesos del Sistema Intergado de Gestión, asi como para todos los niveles jerárquicos de la Corporación Autónoma Regional del Alto Magadalena - CAM. </t>
  </si>
  <si>
    <t xml:space="preserve"> Procedimientos internos y demás documentos establecidos en el Sistema Integrado de Gestión y Sistema de Gestión de Seguridad y Salud en el Trabajo
- Normatividad vigente aplicable  a cada uno de los procesos
- Requisitos del usuario, del producto y del servicio.
- Sistemas de Información establecidos en Corporación.
- Normas ISO 9001:2015 - ISO 14001:2015</t>
  </si>
  <si>
    <t>Los riesgos asociados al Programa de auditoría se encuentran descritos, en la Matriz de Riesgos establecidos para la Corporación.</t>
  </si>
  <si>
    <t>Método de auditoría</t>
  </si>
  <si>
    <t>METODO</t>
  </si>
  <si>
    <t>INTERACCIÓN CON LOS AUDITADOS</t>
  </si>
  <si>
    <t xml:space="preserve">*Revisión de la información documentada. 
* Diseño de las listas de verficación.
* Elaboración y comunicación del plan de auditoría </t>
  </si>
  <si>
    <t>X</t>
  </si>
  <si>
    <t>El equipo auditor, observadores y expertos técnicos (en caso de que hayan) se sujetarán a los procesos para manejo de confidencialidad, seguridad de la información, salud y seguridad definidos por la Corporación Autónoma Regional del Alto Magdalena CAM.</t>
  </si>
  <si>
    <t>* Conducir entrevistas
* Aplicación de listas de chequeo y cuestionarios 
* Revisión documental con participación del auditado.</t>
  </si>
  <si>
    <t>Sistema Integrado de Gestión</t>
  </si>
  <si>
    <t>AUDITORIA INTERNA PARA TODOS LOS PROCESOS DEL SIG -</t>
  </si>
  <si>
    <t xml:space="preserve"> Requisitos de las normas ISO 9001:2015, ISO 14001:2015 -</t>
  </si>
  <si>
    <t>AUDITORIA PROCESO DE CONTRATACIÓN -  SEGUIMIENTO A LA PUBLICACIÓN DE LA EJECUCION CONTRACTUAL SECOP  II-TIENDA VIRTUAL</t>
  </si>
  <si>
    <t>Priorización de auditorías</t>
  </si>
  <si>
    <t>Oficina de Control Interno</t>
  </si>
  <si>
    <t xml:space="preserve">AUDITORIA PROCEDIMIENTO DE VIATICOS </t>
  </si>
  <si>
    <t>AUDITORIA DE CAJA  MENOR</t>
  </si>
  <si>
    <t>AUDITORIA  DE PRIMERA PARTE  - SG-SST y PLAN ESTRATÉGICO DE SEGURIDAD VÍAL</t>
  </si>
  <si>
    <t xml:space="preserve">AUDITORÍA PARA VERIFICAR LOS CRITERIOS DE ACCESIBILIDAD DE LA PAGINA WEB DE LA CORPORACIÓN  </t>
  </si>
  <si>
    <t>NTC5854</t>
  </si>
  <si>
    <t>Procedimiento interno</t>
  </si>
  <si>
    <t xml:space="preserve">AUDITORIA PROCEDIMIENTO INTERNO A PROCESOS JUDICIALES </t>
  </si>
  <si>
    <t>Normatividad Vigente</t>
  </si>
  <si>
    <t xml:space="preserve">AUDITORIA PROCESO GESTIÓN DEL TALENTO HUMANO </t>
  </si>
  <si>
    <t>Plan Estratégico de Talento Humano
Plan Institucional de Capacitación
Plan Incentivos Institucionales
Plan Anual de Vacantes
Según  Decreto 612 de 2018                                          Plan de Previsión de Recursos Humanos                                     Plan de Trabajo Anual en Seguridad y Salud en el Trabajo</t>
  </si>
  <si>
    <t>AUDITORIA DE TERCERA PARTE,  AUDITORIA DE SEGUIMIENTO AÑO 1 - ISO 9001 E ISO 14001</t>
  </si>
  <si>
    <t>Auditoría de seguimiento</t>
  </si>
  <si>
    <t>Ente certificador</t>
  </si>
  <si>
    <t>Determinar si la información financiera y presupuestal cumple con el marco
normativo aplicable en todos sus aspectos significativos y si la misma se encuentra
libre de errores materiales ya sea por fraude o error.</t>
  </si>
  <si>
    <t>Contraloría General de la República</t>
  </si>
  <si>
    <t>SEGUIMIENTO A PLAN INSTITUCIONAL DE ARCHIVOS DE LA ENTIDAD ­PINAR.</t>
  </si>
  <si>
    <t>Plan Institucional De Archivos De La Entidad ­PINAR.</t>
  </si>
  <si>
    <t>SEGUIMIENTO PLANES TICS</t>
  </si>
  <si>
    <t>Plan Estratégico de Tecnologías de la Información y las Comunicaciones -­ PETI
Plan de Tratamiento de Riesgos de Seguridad y Privacidad de la Información
Plan de Seguridad y Privacidad de la Información</t>
  </si>
  <si>
    <t>Plan Anual de Adquisicones</t>
  </si>
  <si>
    <t>SEGUIMIENTO AL PLAN DE MEJORAMIENTO  CGR</t>
  </si>
  <si>
    <t>Transparencia ITA</t>
  </si>
  <si>
    <t>Cumplimiento institucional Ley de Trasnparencia</t>
  </si>
  <si>
    <t>Control Interno - Planeación - Procuraduría  General de la Nación</t>
  </si>
  <si>
    <t>Medición Estado de Avance del Modelo Estándar de Control Interno MECI  en el marco de MIPG a través de FURAG en cada vigencia</t>
  </si>
  <si>
    <t>N/A</t>
  </si>
  <si>
    <t>Informe Semestral de evaluación independiente del estado del Sistema de Control interno (anterior informe pormenorizado)</t>
  </si>
  <si>
    <t>Informe sobre posibles actos de corrupción. programa de transparencia y etica publica. . ( anres plan anticorrupcion y atencion al ciudadano) y de Seguimiento al mapa de riesgos</t>
  </si>
  <si>
    <t>Informe Semestral sobre la atención prestada por la entidad, por parte de las Oficinas de Peticiones, Quejas,  Reclamos, solicitudes y Denuncias</t>
  </si>
  <si>
    <t xml:space="preserve">Informe Control Interno Contable.- </t>
  </si>
  <si>
    <t>Informe de derechos de autor software - software legal-</t>
  </si>
  <si>
    <t xml:space="preserve">Seguimientoa la actividad litigiosa  - informe Ekogui. artículo 2.2.3.4.1.14 del Decreto 1069 de 2015, Único Reglamentario del Sector Justicia y del Derecho.
</t>
  </si>
  <si>
    <t>Informe Trimestral de austeridad en el gasto</t>
  </si>
  <si>
    <t>Informe de la cuenta anual consolidada</t>
  </si>
  <si>
    <t>Informe Regalías  para la Contraloría General de la República</t>
  </si>
  <si>
    <t>Informe  de Gestión Contractual para la Contraloría General de la República</t>
  </si>
  <si>
    <t xml:space="preserve">Informe de Obras Civiles Inconclusas para la Contraloría Genral de la Reública </t>
  </si>
  <si>
    <t>Seguimiento a la implementacion de las politicas de prevencion del daño antijuridico</t>
  </si>
  <si>
    <t>Proceso gestion juridica</t>
  </si>
  <si>
    <t>Informe de Cámara de Representantes</t>
  </si>
  <si>
    <t>Información obras de infraestructura</t>
  </si>
  <si>
    <t>Informe de Acciones de repetición</t>
  </si>
  <si>
    <t>Oficina de Control Interno - Oficina Jurídica</t>
  </si>
  <si>
    <t>Informe de de delitos contra la Administración Pública</t>
  </si>
  <si>
    <t>Asistencia Comité Institucional de Coordinación de Control Interno</t>
  </si>
  <si>
    <t>Asistencia Comité Directivo</t>
  </si>
  <si>
    <t>Asistencia Comité Institucional de Gestión y Desempeño</t>
  </si>
  <si>
    <t>Asistencia comité de conciliacion</t>
  </si>
  <si>
    <t>Ofiicina juridica</t>
  </si>
  <si>
    <t>Reinducción</t>
  </si>
  <si>
    <t>Talento Humano, Oficina de Control Interno</t>
  </si>
  <si>
    <t>ANA MARIA MANCHOLA PEREZ- CONTROL INTERNO</t>
  </si>
  <si>
    <t>Las auditorias deberán realizarse conforme a lo establecido en el programa, plan y procedimiento de auditorias P-CAM-028 para sistema integrado de gestión y la Guía de auditoría interna basada en riesgos para entidades públicas, en caso de las auditorias de control interno; dando cumplimiento a los plazos descritos y demás requisitos de planificación tales como: conformación del equipo auditor, elaboración del programa y plan de audtoria teniendo en consideración la importancia de los procesos, los cambios que afecten la corporación y los resultados de auditorias previas y por último elaboración de listas de verificación.   
Una vez finalizada la auditoria, cada auditor deberá comunicar al proceso auditado los resultados producto del ejercicio  incluyendo cuando haya lugar: fortalezas del proceso, aspectos por mejorar y los hallazgos encontrados de acuerdo a lo consignado en el  formato F-CAM-274  Lista de Verificación de Auditoría. 
El informe de auditoría deberá proporcionar un registro completo, preciso, conciso y claro de la auditoría y deberá ser socializado con la dirección general.</t>
  </si>
  <si>
    <t>Personal designado dentro del equipo auditor.
Tiempo requerido para la ejecución de las auditorias. 
Equipos de cómputo.
Capacitación auditores internos.
Costo de auditoria de seguimiento o de tercera parte.</t>
  </si>
  <si>
    <t>No se tiene programada para este trimestre</t>
  </si>
  <si>
    <t>Se realizó auditoria interna del 4 al 11 de noviembre a todos los procesos del sistema integrado de gesión en todas sus sedes</t>
  </si>
  <si>
    <t xml:space="preserve">Se practicó la I auditoría </t>
  </si>
  <si>
    <t>Se liberó el ifnorme en agosto de 2025</t>
  </si>
  <si>
    <t>La auditoría se practicó en diciembre de 2025 y se socializó el informe correspondiente</t>
  </si>
  <si>
    <t>En noviembre de 2025 se realizó la  auditoría y se socializaron los resultados.</t>
  </si>
  <si>
    <t>Cumplida</t>
  </si>
  <si>
    <t>Resolución 0312, por medio de la cual se definen los Estándares mínimos del Sistema Integrado de Gestión de Seguridad y Salud en el Trabajo SG-SST</t>
  </si>
  <si>
    <t>Oficina de Control Interno con apoyo del outsoursing</t>
  </si>
  <si>
    <t>AUDITORÍA AL PROCESO DE RECLAMACIONES -TUA/ TR</t>
  </si>
  <si>
    <t>Se liberó el ifnorme en Septiembre  de 2025</t>
  </si>
  <si>
    <t>Se realizó en noviembre de 2025 y se socializaron los resultados con los lideres del proceso</t>
  </si>
  <si>
    <t>Cumplida.  El informe de auditoría fue socializado en diciembre de 2025.</t>
  </si>
  <si>
    <t xml:space="preserve">Auditoria de cumplimiento 2022-2023-2024
</t>
  </si>
  <si>
    <t>Inicio Proceso de auditoría de cumplimiento</t>
  </si>
  <si>
    <t>Continuó auditoría</t>
  </si>
  <si>
    <t>La CGR liberó el informe de auditoría</t>
  </si>
  <si>
    <t>El informe fu liberado el 12 de diciembre de 2025.</t>
  </si>
  <si>
    <t>Cumplida en diciembre de 2025</t>
  </si>
  <si>
    <t>SEGUIMIENTO PLAN ANUAL DE ADQUISICIONES</t>
  </si>
  <si>
    <t>Cumplida la segunda auditoría en el último cuatrimestre</t>
  </si>
  <si>
    <t>Se presenta ante  la Contraloría General de la República a través del Sireci  de manera semestral la primera semana de febrero y la primera semana de julio. Este informe es habilitado en el Storm y  tiene fecha de vencimiento, de no presentarse en esas fechas ya no se encontrara el formulario habilitado para que sea diligenciado.</t>
  </si>
  <si>
    <t>En octubre de 2025 se practicó la auditoría por parte de la Procuraduría Geneal de la Nación, obteniendo una puntuación de 96/100.</t>
  </si>
  <si>
    <t>Se presentó el 24 de abril de 2025</t>
  </si>
  <si>
    <t>El informe evalúa :
1 de enero a 30 junio se publica 30 julio
1 de julio a 31 de diciembre se publica 31 enero siguiente vigencia</t>
  </si>
  <si>
    <t>El seguimiento al plan anticorrupción y de atenció al ciudadano se realiza cada 4 meses y se publica los 10 primeros días siguientes del mes siguiente.</t>
  </si>
  <si>
    <t>El último cuatrimestre se presentó el 16-01-2025</t>
  </si>
  <si>
    <t>La oficina de control interno deberá vigilar que la atención se preste de acuerdo con las normas legales vigentes y rendirá a la administración de la entidad un informe trimestral sobre el particular.</t>
  </si>
  <si>
    <t>Se presentó y publicó en la página web de la Corporación</t>
  </si>
  <si>
    <t>El 15-01-2026 se publicó el segundo informe semestral de año 2025.</t>
  </si>
  <si>
    <t xml:space="preserve">A través del Consolidador de Hacienda e Información Pública (CHIP)
</t>
  </si>
  <si>
    <t>La Unidad Administrativa Especial Dirección Nacional de Derecho de Autor, abre el aplicativo  desde el primer día hábil del mes de enero de cada año hasta el tercer viernes del mes de marzo, fecha en la cual se deshabilitará el aplicativo</t>
  </si>
  <si>
    <t>Se presentó el 28 de febrerp de 2025</t>
  </si>
  <si>
    <t>Este informe se realiza de manera semestral a través del aplicativo Ekogui, y se presenta ante la agencia nacional de defensa juridica,  la cual da plazo hasta el 15 de marzo y el 15 de septiembre de cada año.</t>
  </si>
  <si>
    <t>Se presentó en septiembre de 2025</t>
  </si>
  <si>
    <t>Verificación del cumplimiento de las disposiciones de austeridad. No se envía, se publica en la página web  y la Contraloría podrá solicitarlo.
Para el último trimestre se analizará la información que se tenga consolidada a la fecha y se complementará con los cierres en temas contractuales y finacieros en enero de la siguiente vigencia.</t>
  </si>
  <si>
    <t>Se publicó el último informe del último trimestre del año 2024</t>
  </si>
  <si>
    <t>El 4/06/2025 se presentó el primer trimestre del año 2025</t>
  </si>
  <si>
    <t>El 15/09/2025 se presentó 2 informe de austeridad del gasto</t>
  </si>
  <si>
    <t>El 1/12/2025 se publicó en la página web el últirmo informe del trimestre.</t>
  </si>
  <si>
    <t>Se presenta ante  la Contraloría General de la República a través del Sireci la primera semana de marzo. Este informe es habilitado en el Storm y  tiene fecha de vencimiento el 4 de marzo del 2021</t>
  </si>
  <si>
    <t>Este informe se presenta a la Contraloría General de la República de manera mensual a través del SIRECI y es habilitado en el Storm  durante la segunda semana  de cada mes.</t>
  </si>
  <si>
    <t>Este informe se presenta a la Contraloría General de la República de manera mensual a través del SIRECI y es habilitado en el Storm  durante la priemra semana  de cada mes.</t>
  </si>
  <si>
    <t>Este informe se presenta de manera anual ante la Agencia Nacional de Defensa Jurídica, es elaborado en un instrumento diseñado por la ANDJ.</t>
  </si>
  <si>
    <t>Este informe se presenta junto con el área administrativa y financiera, remitiendo copita del  informe de control interno contable, copia del plan de mejoramiento y del informe de seguimiento al plan de mejoramiento, a través de un correo y por correo certificado, se debe presentar los primeros dias del mes de marzo.</t>
  </si>
  <si>
    <t>Esta información de debe reportar en un excel enviado por la Contraloría y se debe cargar en la SFTP creada por el Ente de control para tal Fin, los cinco primeros días del mes.</t>
  </si>
  <si>
    <t>Es la fecha limite que tiene cada responsable para rendir la informaciódn de la Accion de Repeticion, del primer semestes es dentro del rango comprendido entre los diez (10) dias habiles y el decimo quinto (15) dia habil del mes inmediatamente siguiente al semestre del periodo a rendir. Para el segundo semestre del ano dentro del rango comprendido entre los diez (10) dias habiles y el decimo quinto (15) dia habil del mes de febrero. Fecha limite que esta establecida para cada responsable en el Sistema de  (SIRECI). Es semestral  (se debe presentra el 15 de julio y 15 de febrero ).</t>
  </si>
  <si>
    <t>informe nacional focalizado</t>
  </si>
  <si>
    <t>Se presentó el 10-03-2025</t>
  </si>
  <si>
    <t>Se presentó en enero de 2025</t>
  </si>
  <si>
    <t>Se presentó en julio de 2025</t>
  </si>
  <si>
    <t>Cumplida.  Las actas de comité reposan en el archivo de gestión de la asesora de dirección</t>
  </si>
  <si>
    <t>Se asistió a las reuniones convocadas</t>
  </si>
  <si>
    <t xml:space="preserve">la dependencia donde se degenere la necesidad </t>
  </si>
  <si>
    <t>De conformidad con  el Decreto Ley 1567 de 1998 ycompilado en el Decreto 1083 de 2015  la reindcucción se debe hacer mínimo cada dos años.  La CAM la realizó en el año 2024</t>
  </si>
  <si>
    <t>No se tiene programada para este año</t>
  </si>
  <si>
    <t xml:space="preserve">FECHA DE APROBACIÓN: Se aprobó en comité coordinador de control interno del 29-01-2025
</t>
  </si>
  <si>
    <t>PROGRAMA DE AUDITORIA
F-CAM-006. Versión 8. Noviembre 15 de 2023</t>
  </si>
  <si>
    <t>FECHA DE DILIGENCIAMIENTO:  29 ENE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</si>
</sst>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0\ &quot;años&quot;"/>
    <numFmt numFmtId="166" formatCode="&quot;$&quot;#,##0.00"/>
    <numFmt numFmtId="167" formatCode="dd/mm/yyyy;@"/>
    <numFmt numFmtId="168" formatCode="0.0"/>
  </numFmts>
  <fonts count="39"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10"/>
      <color indexed="9"/>
      <name val="Arial"/>
      <family val="2"/>
    </font>
    <font>
      <b/>
      <sz val="11"/>
      <color rgb="FFFF0000"/>
      <name val="Calibri"/>
      <family val="2"/>
      <scheme val="minor"/>
    </font>
    <font>
      <sz val="11"/>
      <color theme="1"/>
      <name val="Calibri"/>
      <family val="2"/>
      <scheme val="minor"/>
    </font>
    <font>
      <sz val="9"/>
      <color theme="1"/>
      <name val="Arial"/>
      <family val="2"/>
    </font>
    <font>
      <b/>
      <sz val="11"/>
      <color theme="1"/>
      <name val="Arial"/>
      <family val="2"/>
    </font>
    <font>
      <b/>
      <sz val="11"/>
      <name val="Calibri"/>
      <family val="2"/>
    </font>
    <font>
      <sz val="10"/>
      <color theme="1"/>
      <name val="Calibri"/>
      <family val="2"/>
    </font>
    <font>
      <b/>
      <sz val="10"/>
      <name val="Calibri"/>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8"/>
      <name val="Calibri"/>
      <family val="2"/>
      <scheme val="minor"/>
    </font>
    <font>
      <sz val="9"/>
      <color indexed="81"/>
      <name val="Tahoma"/>
      <family val="2"/>
    </font>
    <font>
      <sz val="16"/>
      <name val="Arial Black"/>
      <family val="2"/>
    </font>
    <font>
      <sz val="11"/>
      <color theme="0"/>
      <name val="Calibri"/>
      <family val="2"/>
      <scheme val="minor"/>
    </font>
    <font>
      <b/>
      <sz val="10"/>
      <color indexed="9"/>
      <name val="Verdana"/>
      <family val="2"/>
    </font>
    <font>
      <b/>
      <sz val="9"/>
      <color indexed="9"/>
      <name val="Verdana"/>
      <family val="2"/>
    </font>
    <font>
      <b/>
      <sz val="11"/>
      <color rgb="FF0070C0"/>
      <name val="Calibri"/>
      <family val="2"/>
      <scheme val="minor"/>
    </font>
    <font>
      <sz val="12"/>
      <name val="Calibri"/>
      <family val="2"/>
      <scheme val="minor"/>
    </font>
    <font>
      <b/>
      <sz val="16"/>
      <color theme="1"/>
      <name val="Arial"/>
      <family val="2"/>
    </font>
    <font>
      <b/>
      <sz val="16"/>
      <name val="Arial"/>
      <family val="2"/>
    </font>
    <font>
      <b/>
      <sz val="12"/>
      <name val="Arial"/>
      <family val="2"/>
    </font>
    <font>
      <sz val="12"/>
      <color theme="1"/>
      <name val="Arial Narrow"/>
      <family val="2"/>
    </font>
    <font>
      <b/>
      <sz val="12"/>
      <color indexed="8"/>
      <name val="Arial Narrow"/>
      <family val="2"/>
    </font>
    <font>
      <sz val="12"/>
      <color indexed="8"/>
      <name val="Arial Narrow"/>
      <family val="2"/>
    </font>
    <font>
      <b/>
      <sz val="11"/>
      <color theme="1"/>
      <name val="Arial Narrow"/>
      <family val="2"/>
    </font>
    <font>
      <b/>
      <sz val="10"/>
      <color theme="1"/>
      <name val="Arial Narrow"/>
      <family val="2"/>
    </font>
    <font>
      <b/>
      <sz val="12"/>
      <color theme="1"/>
      <name val="Arial Narrow"/>
      <family val="2"/>
    </font>
    <font>
      <b/>
      <sz val="12"/>
      <color theme="0"/>
      <name val="Arial Narrow"/>
      <family val="2"/>
    </font>
    <font>
      <b/>
      <sz val="12"/>
      <color theme="1"/>
      <name val="Arial"/>
      <family val="2"/>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7C767"/>
        <bgColor indexed="64"/>
      </patternFill>
    </fill>
    <fill>
      <patternFill patternType="solid">
        <fgColor theme="0" tint="-0.14999847407452621"/>
        <bgColor indexed="64"/>
      </patternFill>
    </fill>
    <fill>
      <patternFill patternType="solid">
        <fgColor rgb="FF00FF00"/>
        <bgColor indexed="64"/>
      </patternFill>
    </fill>
    <fill>
      <patternFill patternType="solid">
        <fgColor rgb="FF00B050"/>
        <bgColor indexed="64"/>
      </patternFill>
    </fill>
    <fill>
      <patternFill patternType="solid">
        <fgColor theme="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rgb="FF00B0F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tint="0.499984740745262"/>
        <bgColor indexed="64"/>
      </patternFill>
    </fill>
  </fills>
  <borders count="6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thin">
        <color auto="1"/>
      </bottom>
      <diagonal/>
    </border>
    <border>
      <left style="thin">
        <color indexed="64"/>
      </left>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6">
    <xf numFmtId="0" fontId="0" fillId="0" borderId="0"/>
    <xf numFmtId="0" fontId="2" fillId="0" borderId="0"/>
    <xf numFmtId="0" fontId="4" fillId="0" borderId="0"/>
    <xf numFmtId="0" fontId="4" fillId="0" borderId="0"/>
    <xf numFmtId="164" fontId="7" fillId="0" borderId="0" applyFont="0" applyFill="0" applyBorder="0" applyAlignment="0" applyProtection="0"/>
    <xf numFmtId="0" fontId="4" fillId="0" borderId="0"/>
  </cellStyleXfs>
  <cellXfs count="393">
    <xf numFmtId="0" fontId="0" fillId="0" borderId="0" xfId="0"/>
    <xf numFmtId="0" fontId="11" fillId="4" borderId="9" xfId="1" applyFont="1" applyFill="1" applyBorder="1" applyAlignment="1">
      <alignment horizontal="center" vertical="center"/>
    </xf>
    <xf numFmtId="0" fontId="11" fillId="5" borderId="9" xfId="1" applyFont="1" applyFill="1" applyBorder="1" applyAlignment="1">
      <alignment horizontal="center" vertical="center"/>
    </xf>
    <xf numFmtId="0" fontId="11" fillId="7" borderId="9" xfId="1" applyFont="1" applyFill="1" applyBorder="1" applyAlignment="1">
      <alignment horizontal="center" vertical="center"/>
    </xf>
    <xf numFmtId="0" fontId="0" fillId="2" borderId="0" xfId="0" applyFill="1"/>
    <xf numFmtId="0" fontId="0" fillId="2" borderId="0" xfId="0" applyFill="1" applyAlignment="1">
      <alignment horizontal="center" vertical="center"/>
    </xf>
    <xf numFmtId="0" fontId="0" fillId="2" borderId="0" xfId="0" applyFill="1" applyBorder="1"/>
    <xf numFmtId="0" fontId="9" fillId="8" borderId="9" xfId="0" applyFont="1" applyFill="1" applyBorder="1" applyAlignment="1">
      <alignment horizontal="center" vertical="center" wrapText="1"/>
    </xf>
    <xf numFmtId="0" fontId="2" fillId="8" borderId="24" xfId="0" applyFont="1" applyFill="1" applyBorder="1" applyAlignment="1">
      <alignment horizontal="center" vertical="center" textRotation="90"/>
    </xf>
    <xf numFmtId="0" fontId="2" fillId="8" borderId="22" xfId="0" applyFont="1" applyFill="1" applyBorder="1" applyAlignment="1">
      <alignment horizontal="center" vertical="center" textRotation="90"/>
    </xf>
    <xf numFmtId="0" fontId="2" fillId="8" borderId="23" xfId="0" applyFont="1" applyFill="1" applyBorder="1" applyAlignment="1">
      <alignment horizontal="center" vertical="center" textRotation="90"/>
    </xf>
    <xf numFmtId="0" fontId="0" fillId="9" borderId="19" xfId="0" applyFill="1" applyBorder="1"/>
    <xf numFmtId="0" fontId="0" fillId="9" borderId="30" xfId="0" applyFill="1" applyBorder="1"/>
    <xf numFmtId="0" fontId="1" fillId="2" borderId="37" xfId="0" applyFont="1" applyFill="1" applyBorder="1"/>
    <xf numFmtId="0" fontId="16" fillId="2" borderId="38" xfId="0" applyFont="1" applyFill="1" applyBorder="1"/>
    <xf numFmtId="0" fontId="1" fillId="2" borderId="38" xfId="0" applyFont="1" applyFill="1" applyBorder="1" applyAlignment="1">
      <alignment horizontal="center"/>
    </xf>
    <xf numFmtId="0" fontId="1" fillId="2" borderId="0" xfId="0" applyFont="1" applyFill="1" applyBorder="1" applyAlignment="1">
      <alignment horizontal="center"/>
    </xf>
    <xf numFmtId="0" fontId="0" fillId="0" borderId="0" xfId="0" applyBorder="1" applyAlignment="1">
      <alignment wrapText="1"/>
    </xf>
    <xf numFmtId="0" fontId="13" fillId="0" borderId="7" xfId="0" applyFont="1" applyBorder="1" applyAlignment="1">
      <alignment horizontal="left" vertical="center" wrapText="1"/>
    </xf>
    <xf numFmtId="0" fontId="15" fillId="3" borderId="40" xfId="0" applyFont="1" applyFill="1" applyBorder="1" applyAlignment="1">
      <alignment horizontal="center" vertical="center"/>
    </xf>
    <xf numFmtId="0" fontId="15" fillId="3" borderId="20" xfId="0" applyFont="1" applyFill="1" applyBorder="1" applyAlignment="1">
      <alignment horizontal="center" vertical="center"/>
    </xf>
    <xf numFmtId="0" fontId="8" fillId="0" borderId="40" xfId="0" applyFont="1" applyBorder="1" applyAlignment="1">
      <alignment horizontal="center" vertical="center" wrapText="1"/>
    </xf>
    <xf numFmtId="0" fontId="1" fillId="2" borderId="36"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1" xfId="0" applyFont="1" applyFill="1" applyBorder="1"/>
    <xf numFmtId="0" fontId="16" fillId="2" borderId="42" xfId="0" applyFont="1" applyFill="1" applyBorder="1"/>
    <xf numFmtId="0" fontId="15" fillId="3" borderId="32"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xf numFmtId="0" fontId="0" fillId="2" borderId="0" xfId="0" applyFill="1" applyBorder="1" applyAlignment="1">
      <alignment horizontal="center" vertical="center"/>
    </xf>
    <xf numFmtId="0" fontId="0" fillId="3" borderId="5" xfId="0" applyFill="1" applyBorder="1" applyAlignment="1">
      <alignment wrapText="1"/>
    </xf>
    <xf numFmtId="0" fontId="0" fillId="0" borderId="43" xfId="0" applyBorder="1" applyAlignment="1">
      <alignment wrapText="1"/>
    </xf>
    <xf numFmtId="0" fontId="1" fillId="2" borderId="36" xfId="0" applyFont="1" applyFill="1" applyBorder="1"/>
    <xf numFmtId="0" fontId="0" fillId="9" borderId="26" xfId="0" applyFill="1" applyBorder="1"/>
    <xf numFmtId="0" fontId="0" fillId="9" borderId="27" xfId="0" applyFill="1" applyBorder="1"/>
    <xf numFmtId="0" fontId="0" fillId="9" borderId="45" xfId="0" applyFill="1" applyBorder="1"/>
    <xf numFmtId="0" fontId="0" fillId="9" borderId="46" xfId="0" applyFill="1" applyBorder="1"/>
    <xf numFmtId="0" fontId="15" fillId="0" borderId="13" xfId="0" applyFont="1" applyBorder="1" applyAlignment="1">
      <alignment horizontal="center" vertical="center"/>
    </xf>
    <xf numFmtId="0" fontId="15" fillId="3" borderId="14" xfId="0" applyFont="1" applyFill="1" applyBorder="1" applyAlignment="1">
      <alignment horizontal="center" vertical="center"/>
    </xf>
    <xf numFmtId="0" fontId="15" fillId="0" borderId="19" xfId="0" applyFont="1" applyBorder="1" applyAlignment="1">
      <alignment horizontal="center" vertical="center"/>
    </xf>
    <xf numFmtId="0" fontId="8" fillId="3" borderId="30" xfId="0" applyFont="1" applyFill="1" applyBorder="1" applyAlignment="1">
      <alignment horizontal="center" vertical="center" wrapText="1"/>
    </xf>
    <xf numFmtId="0" fontId="0" fillId="3" borderId="0" xfId="0" applyFill="1"/>
    <xf numFmtId="0" fontId="6" fillId="3" borderId="0" xfId="1" applyFont="1" applyFill="1" applyBorder="1" applyAlignment="1">
      <alignment vertical="center" wrapText="1"/>
    </xf>
    <xf numFmtId="0" fontId="6" fillId="3" borderId="5" xfId="1" applyFont="1" applyFill="1" applyBorder="1" applyAlignment="1">
      <alignment vertical="center" wrapText="1"/>
    </xf>
    <xf numFmtId="0" fontId="0" fillId="3" borderId="0" xfId="0" applyFill="1" applyAlignment="1">
      <alignment horizontal="center" vertical="center"/>
    </xf>
    <xf numFmtId="0" fontId="0" fillId="3" borderId="0" xfId="0" applyFill="1" applyBorder="1" applyAlignment="1">
      <alignment wrapText="1"/>
    </xf>
    <xf numFmtId="0" fontId="8" fillId="0" borderId="20" xfId="0" applyFont="1" applyBorder="1" applyAlignment="1">
      <alignment horizontal="center" vertical="center" wrapText="1"/>
    </xf>
    <xf numFmtId="0" fontId="0" fillId="9" borderId="25" xfId="0" applyFill="1" applyBorder="1"/>
    <xf numFmtId="0" fontId="0" fillId="9" borderId="29" xfId="0" applyFill="1" applyBorder="1"/>
    <xf numFmtId="0" fontId="0" fillId="9" borderId="47" xfId="0" applyFill="1" applyBorder="1"/>
    <xf numFmtId="0" fontId="8" fillId="9" borderId="10" xfId="0" applyFont="1" applyFill="1" applyBorder="1" applyAlignment="1">
      <alignment horizontal="center" vertical="center"/>
    </xf>
    <xf numFmtId="0" fontId="8" fillId="9" borderId="37" xfId="0" applyFont="1" applyFill="1" applyBorder="1" applyAlignment="1">
      <alignment horizontal="center" vertical="center"/>
    </xf>
    <xf numFmtId="0" fontId="8" fillId="9" borderId="12" xfId="0" applyFont="1" applyFill="1" applyBorder="1" applyAlignment="1">
      <alignment horizontal="center" vertical="center"/>
    </xf>
    <xf numFmtId="0" fontId="0" fillId="2" borderId="0" xfId="0" applyFill="1" applyBorder="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1"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8" fillId="2" borderId="0" xfId="1" applyFont="1" applyFill="1" applyBorder="1"/>
    <xf numFmtId="0" fontId="15" fillId="3" borderId="39" xfId="0" applyFont="1" applyFill="1" applyBorder="1" applyAlignment="1">
      <alignment horizontal="center" vertical="center"/>
    </xf>
    <xf numFmtId="0" fontId="0" fillId="5" borderId="0" xfId="0" applyFill="1"/>
    <xf numFmtId="0" fontId="0" fillId="7" borderId="0" xfId="0" applyFill="1"/>
    <xf numFmtId="9" fontId="0" fillId="0" borderId="0" xfId="0" applyNumberFormat="1"/>
    <xf numFmtId="166" fontId="0" fillId="0" borderId="0" xfId="0" applyNumberFormat="1"/>
    <xf numFmtId="0" fontId="0" fillId="10" borderId="0" xfId="0" applyFill="1"/>
    <xf numFmtId="0" fontId="23" fillId="4" borderId="0" xfId="0" applyFont="1" applyFill="1"/>
    <xf numFmtId="0" fontId="0" fillId="0" borderId="0" xfId="0" applyAlignment="1">
      <alignment horizontal="center"/>
    </xf>
    <xf numFmtId="9" fontId="0" fillId="0" borderId="0" xfId="0" applyNumberFormat="1" applyAlignment="1">
      <alignment horizontal="center"/>
    </xf>
    <xf numFmtId="0" fontId="23" fillId="4" borderId="0" xfId="0" applyFont="1" applyFill="1" applyAlignment="1">
      <alignment horizontal="center"/>
    </xf>
    <xf numFmtId="0" fontId="0" fillId="7" borderId="0" xfId="0" applyFill="1" applyAlignment="1">
      <alignment horizontal="center"/>
    </xf>
    <xf numFmtId="0" fontId="0" fillId="5" borderId="0" xfId="0" applyFill="1" applyAlignment="1">
      <alignment horizontal="center"/>
    </xf>
    <xf numFmtId="0" fontId="0" fillId="10" borderId="0" xfId="0" applyFill="1" applyAlignment="1">
      <alignment horizontal="center"/>
    </xf>
    <xf numFmtId="0" fontId="2" fillId="2" borderId="5" xfId="1" applyFill="1" applyBorder="1" applyAlignment="1">
      <alignment vertical="center"/>
    </xf>
    <xf numFmtId="0" fontId="2" fillId="2" borderId="0" xfId="1" applyFill="1" applyAlignment="1">
      <alignment vertical="center"/>
    </xf>
    <xf numFmtId="0" fontId="0" fillId="10" borderId="0" xfId="0" applyFill="1" applyAlignment="1"/>
    <xf numFmtId="0" fontId="11" fillId="6" borderId="7" xfId="1" applyFont="1" applyFill="1" applyBorder="1" applyAlignment="1">
      <alignment horizontal="center" vertical="center"/>
    </xf>
    <xf numFmtId="0" fontId="1" fillId="0" borderId="0" xfId="0" applyFont="1"/>
    <xf numFmtId="0" fontId="4" fillId="0" borderId="19" xfId="5" applyBorder="1" applyAlignment="1">
      <alignment horizontal="center" vertical="center" wrapText="1"/>
    </xf>
    <xf numFmtId="0" fontId="4" fillId="0" borderId="19" xfId="5" applyBorder="1" applyAlignment="1">
      <alignment horizontal="left" vertical="center" wrapText="1"/>
    </xf>
    <xf numFmtId="0" fontId="4" fillId="0" borderId="32" xfId="5" applyBorder="1" applyAlignment="1">
      <alignment horizontal="center" vertical="center" wrapText="1"/>
    </xf>
    <xf numFmtId="0" fontId="4" fillId="0" borderId="32" xfId="5" applyBorder="1" applyAlignment="1">
      <alignment horizontal="left" vertical="center" wrapText="1"/>
    </xf>
    <xf numFmtId="0" fontId="24" fillId="11" borderId="48"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3" fillId="0" borderId="17" xfId="1" applyFont="1" applyFill="1" applyBorder="1" applyAlignment="1">
      <alignment horizontal="center" vertical="center"/>
    </xf>
    <xf numFmtId="168" fontId="2" fillId="0" borderId="17" xfId="1" applyNumberFormat="1" applyFill="1" applyBorder="1" applyAlignment="1">
      <alignment horizontal="center" vertical="center"/>
    </xf>
    <xf numFmtId="0" fontId="2" fillId="0" borderId="5" xfId="1" applyFill="1" applyBorder="1" applyAlignment="1">
      <alignment vertical="center"/>
    </xf>
    <xf numFmtId="0" fontId="2" fillId="0" borderId="0" xfId="1" applyFill="1" applyAlignment="1">
      <alignment vertical="center"/>
    </xf>
    <xf numFmtId="0" fontId="5" fillId="0" borderId="13" xfId="1" applyFont="1" applyFill="1" applyBorder="1" applyAlignment="1">
      <alignment wrapText="1"/>
    </xf>
    <xf numFmtId="0" fontId="5" fillId="0" borderId="13" xfId="1" applyFont="1" applyFill="1" applyBorder="1"/>
    <xf numFmtId="0" fontId="5" fillId="0" borderId="14" xfId="1" applyFont="1" applyFill="1" applyBorder="1"/>
    <xf numFmtId="0" fontId="5" fillId="0" borderId="0" xfId="1" applyFont="1" applyFill="1" applyBorder="1"/>
    <xf numFmtId="0" fontId="5" fillId="0" borderId="0" xfId="1" applyFont="1" applyFill="1" applyBorder="1" applyAlignment="1">
      <alignment wrapText="1"/>
    </xf>
    <xf numFmtId="0" fontId="2" fillId="0" borderId="0" xfId="1" applyFill="1"/>
    <xf numFmtId="0" fontId="2" fillId="0" borderId="0" xfId="1" applyFill="1" applyAlignment="1">
      <alignment wrapText="1"/>
    </xf>
    <xf numFmtId="0" fontId="3" fillId="13" borderId="17" xfId="1" applyFont="1" applyFill="1" applyBorder="1" applyAlignment="1">
      <alignment horizontal="center" vertical="center"/>
    </xf>
    <xf numFmtId="0" fontId="3" fillId="13" borderId="19" xfId="1" applyFont="1" applyFill="1" applyBorder="1" applyAlignment="1">
      <alignment horizontal="center" vertical="center"/>
    </xf>
    <xf numFmtId="0" fontId="0" fillId="0" borderId="0" xfId="0" applyBorder="1"/>
    <xf numFmtId="167" fontId="0" fillId="0" borderId="13" xfId="0" applyNumberFormat="1" applyBorder="1" applyAlignment="1">
      <alignment horizontal="center"/>
    </xf>
    <xf numFmtId="0" fontId="3" fillId="9" borderId="19" xfId="1" applyFont="1" applyFill="1" applyBorder="1" applyAlignment="1">
      <alignment horizontal="center" vertical="center"/>
    </xf>
    <xf numFmtId="0" fontId="3" fillId="9" borderId="17" xfId="1" applyFont="1" applyFill="1" applyBorder="1" applyAlignment="1">
      <alignment horizontal="center" vertical="center"/>
    </xf>
    <xf numFmtId="0" fontId="2" fillId="9" borderId="17" xfId="4" applyNumberFormat="1" applyFont="1" applyFill="1" applyBorder="1" applyAlignment="1">
      <alignment horizontal="center" vertical="center"/>
    </xf>
    <xf numFmtId="0" fontId="2" fillId="9" borderId="17" xfId="1" applyFill="1" applyBorder="1" applyAlignment="1">
      <alignment horizontal="center" vertical="center" wrapText="1"/>
    </xf>
    <xf numFmtId="165" fontId="2" fillId="13" borderId="17" xfId="4" applyNumberFormat="1" applyFont="1" applyFill="1" applyBorder="1" applyAlignment="1">
      <alignment horizontal="center" vertical="center"/>
    </xf>
    <xf numFmtId="0" fontId="2" fillId="13" borderId="17" xfId="1" applyFill="1" applyBorder="1" applyAlignment="1">
      <alignment vertical="center" wrapText="1"/>
    </xf>
    <xf numFmtId="0" fontId="2" fillId="9" borderId="17" xfId="1" applyFill="1" applyBorder="1" applyAlignment="1">
      <alignment horizontal="center" vertical="center"/>
    </xf>
    <xf numFmtId="0" fontId="2" fillId="9" borderId="17" xfId="1" applyFill="1" applyBorder="1" applyAlignment="1">
      <alignment vertical="center" wrapText="1"/>
    </xf>
    <xf numFmtId="0" fontId="2" fillId="13" borderId="17" xfId="1" applyFill="1" applyBorder="1" applyAlignment="1">
      <alignment horizontal="justify" vertical="center" wrapText="1"/>
    </xf>
    <xf numFmtId="9" fontId="10" fillId="13" borderId="11" xfId="1" applyNumberFormat="1" applyFont="1" applyFill="1" applyBorder="1" applyAlignment="1">
      <alignment horizontal="center" vertical="center" wrapText="1"/>
    </xf>
    <xf numFmtId="9" fontId="10" fillId="13" borderId="3" xfId="1" applyNumberFormat="1" applyFont="1" applyFill="1" applyBorder="1" applyAlignment="1">
      <alignment horizontal="center" vertical="center" wrapText="1"/>
    </xf>
    <xf numFmtId="166" fontId="0" fillId="13" borderId="9" xfId="0" applyNumberFormat="1" applyFill="1" applyBorder="1" applyAlignment="1">
      <alignment horizontal="center"/>
    </xf>
    <xf numFmtId="0" fontId="10" fillId="14" borderId="11" xfId="1" applyFont="1" applyFill="1" applyBorder="1" applyAlignment="1">
      <alignment horizontal="center" vertical="center" wrapText="1"/>
    </xf>
    <xf numFmtId="0" fontId="10" fillId="14" borderId="28" xfId="1" applyFont="1" applyFill="1" applyBorder="1" applyAlignment="1">
      <alignment horizontal="center" vertical="center" wrapText="1"/>
    </xf>
    <xf numFmtId="9" fontId="10" fillId="14" borderId="11" xfId="1" applyNumberFormat="1" applyFont="1" applyFill="1" applyBorder="1" applyAlignment="1">
      <alignment horizontal="center" vertical="center" wrapText="1"/>
    </xf>
    <xf numFmtId="0" fontId="10" fillId="14" borderId="15" xfId="1" applyFont="1" applyFill="1" applyBorder="1" applyAlignment="1">
      <alignment horizontal="center" vertical="center" wrapText="1"/>
    </xf>
    <xf numFmtId="0" fontId="12" fillId="14" borderId="9" xfId="1" applyFont="1" applyFill="1" applyBorder="1" applyAlignment="1">
      <alignment horizontal="center" vertical="center"/>
    </xf>
    <xf numFmtId="0" fontId="10" fillId="14" borderId="3" xfId="1" applyFont="1" applyFill="1" applyBorder="1" applyAlignment="1">
      <alignment horizontal="center" vertical="center" wrapText="1"/>
    </xf>
    <xf numFmtId="0" fontId="4" fillId="2" borderId="17"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7" fillId="2" borderId="45" xfId="0" applyFont="1" applyFill="1" applyBorder="1" applyAlignment="1">
      <alignment horizontal="center" vertical="center" wrapText="1"/>
    </xf>
    <xf numFmtId="0" fontId="10" fillId="6" borderId="15" xfId="1" applyFont="1" applyFill="1" applyBorder="1" applyAlignment="1">
      <alignment horizontal="center" vertical="center" wrapText="1"/>
    </xf>
    <xf numFmtId="0" fontId="10" fillId="15" borderId="15" xfId="1" applyFont="1" applyFill="1" applyBorder="1" applyAlignment="1">
      <alignment horizontal="center" vertical="center" wrapText="1"/>
    </xf>
    <xf numFmtId="0" fontId="10" fillId="11" borderId="15" xfId="1" applyFont="1" applyFill="1" applyBorder="1" applyAlignment="1">
      <alignment horizontal="center" vertical="center" wrapText="1"/>
    </xf>
    <xf numFmtId="0" fontId="10" fillId="16" borderId="14" xfId="1" applyFont="1" applyFill="1" applyBorder="1" applyAlignment="1">
      <alignment horizontal="center" vertical="center" wrapText="1"/>
    </xf>
    <xf numFmtId="0" fontId="10" fillId="17" borderId="14" xfId="1" applyFont="1" applyFill="1" applyBorder="1" applyAlignment="1">
      <alignment horizontal="center" vertical="center" wrapText="1"/>
    </xf>
    <xf numFmtId="0" fontId="27" fillId="0" borderId="32" xfId="0" applyFont="1" applyFill="1" applyBorder="1" applyAlignment="1">
      <alignment horizontal="center" vertical="center" wrapText="1"/>
    </xf>
    <xf numFmtId="0" fontId="3" fillId="14" borderId="6" xfId="1" applyFont="1" applyFill="1" applyBorder="1" applyAlignment="1">
      <alignment vertical="center"/>
    </xf>
    <xf numFmtId="0" fontId="3" fillId="14" borderId="7" xfId="1" applyFont="1" applyFill="1" applyBorder="1" applyAlignment="1">
      <alignment vertical="center"/>
    </xf>
    <xf numFmtId="0" fontId="3" fillId="14" borderId="8" xfId="1" applyFont="1" applyFill="1" applyBorder="1" applyAlignment="1">
      <alignment vertical="center"/>
    </xf>
    <xf numFmtId="0" fontId="31" fillId="3" borderId="0" xfId="0" applyFont="1" applyFill="1"/>
    <xf numFmtId="0" fontId="35" fillId="18" borderId="55" xfId="0" applyFont="1" applyFill="1" applyBorder="1" applyAlignment="1">
      <alignment horizontal="center" vertical="center" textRotation="90" wrapText="1"/>
    </xf>
    <xf numFmtId="0" fontId="35" fillId="18" borderId="17" xfId="0" applyFont="1" applyFill="1" applyBorder="1" applyAlignment="1">
      <alignment horizontal="center" vertical="center" textRotation="90" wrapText="1"/>
    </xf>
    <xf numFmtId="0" fontId="35" fillId="18" borderId="48" xfId="0" applyFont="1" applyFill="1" applyBorder="1" applyAlignment="1">
      <alignment horizontal="center" vertical="center" textRotation="90" wrapText="1"/>
    </xf>
    <xf numFmtId="0" fontId="35" fillId="18" borderId="56" xfId="0" applyFont="1" applyFill="1" applyBorder="1" applyAlignment="1">
      <alignment horizontal="center" vertical="center" textRotation="90" wrapText="1"/>
    </xf>
    <xf numFmtId="0" fontId="35" fillId="18" borderId="57" xfId="0" applyFont="1" applyFill="1" applyBorder="1" applyAlignment="1">
      <alignment horizontal="center" vertical="center" textRotation="90" wrapText="1"/>
    </xf>
    <xf numFmtId="0" fontId="31" fillId="3" borderId="19" xfId="0" applyFont="1" applyFill="1" applyBorder="1" applyAlignment="1">
      <alignment vertical="center" wrapText="1"/>
    </xf>
    <xf numFmtId="0" fontId="31" fillId="3" borderId="18" xfId="0" applyFont="1" applyFill="1" applyBorder="1" applyAlignment="1">
      <alignment vertical="center" wrapText="1"/>
    </xf>
    <xf numFmtId="0" fontId="31" fillId="3" borderId="19" xfId="0" applyFont="1" applyFill="1" applyBorder="1" applyAlignment="1">
      <alignment horizontal="left" vertical="center" wrapText="1"/>
    </xf>
    <xf numFmtId="0" fontId="31" fillId="0" borderId="19" xfId="0" applyFont="1" applyFill="1" applyBorder="1" applyAlignment="1">
      <alignment horizontal="left" vertical="center" wrapText="1"/>
    </xf>
    <xf numFmtId="0" fontId="31" fillId="0" borderId="19" xfId="0" applyFont="1" applyFill="1" applyBorder="1" applyAlignment="1">
      <alignment vertical="center" wrapText="1"/>
    </xf>
    <xf numFmtId="0" fontId="31" fillId="0" borderId="0" xfId="0" applyFont="1" applyFill="1" applyAlignment="1">
      <alignment horizontal="center" vertical="center" wrapText="1"/>
    </xf>
    <xf numFmtId="0" fontId="31" fillId="3" borderId="19" xfId="0" applyFont="1" applyFill="1" applyBorder="1" applyAlignment="1">
      <alignment horizontal="center" vertical="center" wrapText="1"/>
    </xf>
    <xf numFmtId="0" fontId="31" fillId="0" borderId="18" xfId="0" applyFont="1" applyFill="1" applyBorder="1" applyAlignment="1">
      <alignment vertical="center" wrapText="1"/>
    </xf>
    <xf numFmtId="0" fontId="31" fillId="0" borderId="58" xfId="0" applyFont="1" applyFill="1" applyBorder="1" applyAlignment="1">
      <alignment vertical="center" wrapText="1"/>
    </xf>
    <xf numFmtId="0" fontId="31" fillId="3" borderId="0" xfId="0" applyFont="1" applyFill="1" applyAlignment="1">
      <alignment vertical="center" wrapText="1"/>
    </xf>
    <xf numFmtId="0" fontId="36" fillId="3" borderId="9" xfId="0" applyFont="1" applyFill="1" applyBorder="1" applyAlignment="1">
      <alignment vertical="center" wrapText="1"/>
    </xf>
    <xf numFmtId="0" fontId="32" fillId="18" borderId="6" xfId="0" applyFont="1" applyFill="1" applyBorder="1" applyAlignment="1">
      <alignment vertical="center" wrapText="1"/>
    </xf>
    <xf numFmtId="0" fontId="32" fillId="18" borderId="9" xfId="0" applyFont="1" applyFill="1" applyBorder="1" applyAlignment="1">
      <alignment horizontal="left" vertical="center" wrapText="1"/>
    </xf>
    <xf numFmtId="0" fontId="32" fillId="18" borderId="15" xfId="0" applyFont="1" applyFill="1" applyBorder="1" applyAlignment="1">
      <alignment horizontal="center" vertical="center" wrapText="1"/>
    </xf>
    <xf numFmtId="0" fontId="32" fillId="18" borderId="14" xfId="0" applyFont="1" applyFill="1" applyBorder="1" applyAlignment="1">
      <alignment horizontal="center" vertical="center" wrapText="1"/>
    </xf>
    <xf numFmtId="0" fontId="32" fillId="18" borderId="13" xfId="0" applyFont="1" applyFill="1" applyBorder="1" applyAlignment="1">
      <alignment vertical="center" wrapText="1"/>
    </xf>
    <xf numFmtId="0" fontId="33" fillId="18" borderId="9" xfId="0" applyFont="1" applyFill="1" applyBorder="1" applyAlignment="1">
      <alignment horizontal="left" vertical="center" wrapText="1"/>
    </xf>
    <xf numFmtId="0" fontId="33" fillId="18" borderId="6" xfId="0" applyFont="1" applyFill="1" applyBorder="1" applyAlignment="1">
      <alignment vertical="center" wrapText="1"/>
    </xf>
    <xf numFmtId="0" fontId="33" fillId="18" borderId="7" xfId="0" applyFont="1" applyFill="1" applyBorder="1" applyAlignment="1">
      <alignment vertical="center" wrapText="1"/>
    </xf>
    <xf numFmtId="0" fontId="31" fillId="3" borderId="0" xfId="0" applyFont="1" applyFill="1" applyAlignment="1">
      <alignment vertical="center"/>
    </xf>
    <xf numFmtId="0" fontId="35" fillId="18" borderId="24" xfId="0" applyFont="1" applyFill="1" applyBorder="1" applyAlignment="1">
      <alignment horizontal="center" vertical="center" textRotation="90" wrapText="1"/>
    </xf>
    <xf numFmtId="0" fontId="35" fillId="18" borderId="22" xfId="0" applyFont="1" applyFill="1" applyBorder="1" applyAlignment="1">
      <alignment horizontal="center" vertical="center" textRotation="90" wrapText="1"/>
    </xf>
    <xf numFmtId="0" fontId="35" fillId="18" borderId="23" xfId="0" applyFont="1" applyFill="1" applyBorder="1" applyAlignment="1">
      <alignment horizontal="center" vertical="center" textRotation="90" wrapText="1"/>
    </xf>
    <xf numFmtId="0" fontId="35" fillId="18" borderId="64" xfId="0" applyFont="1" applyFill="1" applyBorder="1" applyAlignment="1">
      <alignment horizontal="center" vertical="center" textRotation="90" wrapText="1"/>
    </xf>
    <xf numFmtId="16" fontId="31" fillId="3" borderId="19" xfId="0" applyNumberFormat="1" applyFont="1" applyFill="1" applyBorder="1" applyAlignment="1">
      <alignment vertical="center" wrapText="1"/>
    </xf>
    <xf numFmtId="0" fontId="31" fillId="0" borderId="19" xfId="0" applyFont="1" applyFill="1" applyBorder="1" applyAlignment="1">
      <alignment horizontal="center" vertical="center" wrapText="1"/>
    </xf>
    <xf numFmtId="0" fontId="31" fillId="16" borderId="19" xfId="0" applyFont="1" applyFill="1" applyBorder="1" applyAlignment="1">
      <alignment vertical="center" wrapText="1"/>
    </xf>
    <xf numFmtId="0" fontId="31" fillId="0" borderId="66" xfId="0" applyFont="1" applyFill="1" applyBorder="1" applyAlignment="1">
      <alignment vertical="center" wrapText="1"/>
    </xf>
    <xf numFmtId="0" fontId="31" fillId="3" borderId="32" xfId="0" applyFont="1" applyFill="1" applyBorder="1" applyAlignment="1">
      <alignment vertical="center" wrapText="1"/>
    </xf>
    <xf numFmtId="0" fontId="31" fillId="3" borderId="67" xfId="0" applyFont="1" applyFill="1" applyBorder="1" applyAlignment="1">
      <alignment vertical="center" wrapText="1"/>
    </xf>
    <xf numFmtId="0" fontId="31" fillId="6" borderId="19" xfId="0" applyFont="1" applyFill="1" applyBorder="1" applyAlignment="1">
      <alignment vertical="center" wrapText="1"/>
    </xf>
    <xf numFmtId="0" fontId="31" fillId="0" borderId="32" xfId="0" applyFont="1" applyFill="1" applyBorder="1" applyAlignment="1">
      <alignment vertical="center" wrapText="1"/>
    </xf>
    <xf numFmtId="0" fontId="31" fillId="0" borderId="0" xfId="0" applyFont="1" applyFill="1" applyBorder="1" applyAlignment="1">
      <alignment horizontal="center" vertical="center" wrapText="1"/>
    </xf>
    <xf numFmtId="0" fontId="31" fillId="0" borderId="17" xfId="0" applyFont="1" applyFill="1" applyBorder="1" applyAlignment="1">
      <alignment vertical="center" wrapText="1"/>
    </xf>
    <xf numFmtId="0" fontId="31" fillId="3" borderId="17" xfId="0" applyFont="1" applyFill="1" applyBorder="1" applyAlignment="1">
      <alignment vertical="center" wrapText="1"/>
    </xf>
    <xf numFmtId="0" fontId="31" fillId="0" borderId="19" xfId="0" applyFont="1" applyFill="1" applyBorder="1"/>
    <xf numFmtId="0" fontId="31" fillId="0" borderId="0" xfId="0" applyFont="1" applyFill="1"/>
    <xf numFmtId="0" fontId="31" fillId="3" borderId="4" xfId="0" applyFont="1" applyFill="1" applyBorder="1" applyAlignment="1">
      <alignment horizontal="center" wrapText="1"/>
    </xf>
    <xf numFmtId="0" fontId="36" fillId="3" borderId="4" xfId="0" applyFont="1" applyFill="1" applyBorder="1" applyAlignment="1">
      <alignment horizontal="center" wrapText="1"/>
    </xf>
    <xf numFmtId="0" fontId="31" fillId="0" borderId="0" xfId="0" applyFont="1" applyFill="1" applyBorder="1" applyAlignment="1">
      <alignment vertical="center" wrapText="1"/>
    </xf>
    <xf numFmtId="0" fontId="31" fillId="3" borderId="4" xfId="0" applyFont="1" applyFill="1" applyBorder="1" applyAlignment="1">
      <alignment vertical="center" wrapText="1"/>
    </xf>
    <xf numFmtId="0" fontId="31" fillId="3" borderId="0" xfId="0" applyFont="1" applyFill="1" applyBorder="1" applyAlignment="1">
      <alignment vertical="center" wrapText="1"/>
    </xf>
    <xf numFmtId="0" fontId="31" fillId="0" borderId="0" xfId="0" applyFont="1" applyFill="1" applyBorder="1" applyAlignment="1">
      <alignment vertical="center"/>
    </xf>
    <xf numFmtId="0" fontId="17" fillId="0" borderId="4" xfId="0" applyFont="1" applyBorder="1" applyAlignment="1">
      <alignment horizontal="left" vertical="center" indent="11"/>
    </xf>
    <xf numFmtId="0" fontId="31" fillId="0" borderId="13" xfId="0" applyFont="1" applyFill="1" applyBorder="1" applyAlignment="1">
      <alignment vertical="center"/>
    </xf>
    <xf numFmtId="0" fontId="14" fillId="0" borderId="0" xfId="0" applyFont="1" applyAlignment="1">
      <alignment vertical="center"/>
    </xf>
    <xf numFmtId="0" fontId="38" fillId="0" borderId="0" xfId="0" applyFont="1" applyAlignment="1">
      <alignment vertical="center"/>
    </xf>
    <xf numFmtId="0" fontId="9" fillId="0" borderId="0" xfId="0" applyFont="1" applyAlignment="1">
      <alignment horizontal="left" vertical="center" indent="15"/>
    </xf>
    <xf numFmtId="0" fontId="31" fillId="3" borderId="0" xfId="0" applyFont="1" applyFill="1" applyAlignment="1">
      <alignment horizontal="center" vertical="center" wrapText="1"/>
    </xf>
    <xf numFmtId="0" fontId="33" fillId="18" borderId="8" xfId="0" applyFont="1" applyFill="1" applyBorder="1" applyAlignment="1">
      <alignment horizontal="left" vertical="center" wrapText="1"/>
    </xf>
    <xf numFmtId="0" fontId="32" fillId="18" borderId="11" xfId="0" applyFont="1" applyFill="1" applyBorder="1" applyAlignment="1">
      <alignment horizontal="left" vertical="center" wrapText="1"/>
    </xf>
    <xf numFmtId="0" fontId="32" fillId="18" borderId="15" xfId="0" applyFont="1" applyFill="1" applyBorder="1" applyAlignment="1">
      <alignment horizontal="left" vertical="center" wrapText="1"/>
    </xf>
    <xf numFmtId="0" fontId="16" fillId="13" borderId="6" xfId="1" applyFont="1" applyFill="1" applyBorder="1" applyAlignment="1">
      <alignment horizontal="center" vertical="center" wrapText="1"/>
    </xf>
    <xf numFmtId="0" fontId="16" fillId="13" borderId="7" xfId="1" applyFont="1" applyFill="1" applyBorder="1" applyAlignment="1">
      <alignment horizontal="center" vertical="center" wrapText="1"/>
    </xf>
    <xf numFmtId="0" fontId="16" fillId="13" borderId="8" xfId="1" applyFont="1" applyFill="1" applyBorder="1" applyAlignment="1">
      <alignment horizontal="center" vertical="center" wrapText="1"/>
    </xf>
    <xf numFmtId="0" fontId="16" fillId="14" borderId="6" xfId="1" applyFont="1" applyFill="1" applyBorder="1" applyAlignment="1">
      <alignment horizontal="center" vertical="center" wrapText="1"/>
    </xf>
    <xf numFmtId="0" fontId="16" fillId="14" borderId="7" xfId="1" applyFont="1" applyFill="1" applyBorder="1" applyAlignment="1">
      <alignment horizontal="center" vertical="center" wrapText="1"/>
    </xf>
    <xf numFmtId="0" fontId="16" fillId="14" borderId="8" xfId="1" applyFont="1" applyFill="1" applyBorder="1" applyAlignment="1">
      <alignment horizontal="center" vertical="center" wrapText="1"/>
    </xf>
    <xf numFmtId="0" fontId="1" fillId="3" borderId="1" xfId="0" applyFont="1" applyFill="1" applyBorder="1" applyAlignment="1">
      <alignment horizontal="justify" vertical="top" wrapText="1"/>
    </xf>
    <xf numFmtId="0" fontId="1" fillId="3" borderId="2" xfId="0" applyFont="1" applyFill="1" applyBorder="1" applyAlignment="1">
      <alignment horizontal="justify" vertical="top" wrapText="1"/>
    </xf>
    <xf numFmtId="0" fontId="1" fillId="3" borderId="3" xfId="0" applyFont="1" applyFill="1" applyBorder="1" applyAlignment="1">
      <alignment horizontal="justify" vertical="top" wrapText="1"/>
    </xf>
    <xf numFmtId="0" fontId="1" fillId="3" borderId="21" xfId="0" applyFont="1" applyFill="1" applyBorder="1" applyAlignment="1">
      <alignment horizontal="justify" vertical="top" wrapText="1"/>
    </xf>
    <xf numFmtId="0" fontId="1" fillId="3" borderId="13" xfId="0" applyFont="1" applyFill="1" applyBorder="1" applyAlignment="1">
      <alignment horizontal="justify" vertical="top" wrapText="1"/>
    </xf>
    <xf numFmtId="0" fontId="1" fillId="3" borderId="14" xfId="0" applyFont="1" applyFill="1" applyBorder="1" applyAlignment="1">
      <alignment horizontal="justify" vertical="top" wrapText="1"/>
    </xf>
    <xf numFmtId="0" fontId="26" fillId="14" borderId="7" xfId="1" applyFont="1" applyFill="1" applyBorder="1" applyAlignment="1">
      <alignment horizontal="center" vertical="center" wrapText="1"/>
    </xf>
    <xf numFmtId="0" fontId="26" fillId="14" borderId="8" xfId="1" applyFont="1" applyFill="1" applyBorder="1" applyAlignment="1">
      <alignment horizontal="center" vertical="center" wrapText="1"/>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1" fillId="3" borderId="3" xfId="0" applyFont="1" applyFill="1" applyBorder="1" applyAlignment="1">
      <alignment vertical="top" wrapText="1"/>
    </xf>
    <xf numFmtId="0" fontId="1" fillId="3" borderId="21" xfId="0" applyFont="1" applyFill="1" applyBorder="1" applyAlignment="1">
      <alignment vertical="top" wrapText="1"/>
    </xf>
    <xf numFmtId="0" fontId="1" fillId="3" borderId="13" xfId="0" applyFont="1" applyFill="1" applyBorder="1" applyAlignment="1">
      <alignment vertical="top" wrapText="1"/>
    </xf>
    <xf numFmtId="0" fontId="1" fillId="3" borderId="14" xfId="0" applyFont="1" applyFill="1" applyBorder="1" applyAlignment="1">
      <alignment vertical="top" wrapText="1"/>
    </xf>
    <xf numFmtId="0" fontId="16" fillId="14" borderId="6" xfId="0" applyFont="1" applyFill="1" applyBorder="1" applyAlignment="1">
      <alignment horizontal="center" vertical="center"/>
    </xf>
    <xf numFmtId="0" fontId="16" fillId="14" borderId="7" xfId="0" applyFont="1" applyFill="1" applyBorder="1" applyAlignment="1">
      <alignment horizontal="center" vertical="center"/>
    </xf>
    <xf numFmtId="0" fontId="16" fillId="14" borderId="8" xfId="0" applyFont="1" applyFill="1" applyBorder="1" applyAlignment="1">
      <alignment horizontal="center" vertical="center"/>
    </xf>
    <xf numFmtId="0" fontId="1" fillId="3" borderId="6" xfId="0" applyFont="1" applyFill="1" applyBorder="1" applyAlignment="1">
      <alignment horizontal="justify" wrapText="1"/>
    </xf>
    <xf numFmtId="0" fontId="1" fillId="3" borderId="7" xfId="0" applyFont="1" applyFill="1" applyBorder="1" applyAlignment="1">
      <alignment horizontal="justify" wrapText="1"/>
    </xf>
    <xf numFmtId="0" fontId="1" fillId="3" borderId="8" xfId="0" applyFont="1" applyFill="1" applyBorder="1" applyAlignment="1">
      <alignment horizontal="justify" wrapText="1"/>
    </xf>
    <xf numFmtId="0" fontId="1" fillId="3" borderId="6" xfId="0" applyFont="1" applyFill="1" applyBorder="1" applyAlignment="1">
      <alignment horizontal="justify" vertical="top" wrapText="1"/>
    </xf>
    <xf numFmtId="0" fontId="1" fillId="3" borderId="7" xfId="0" applyFont="1" applyFill="1" applyBorder="1" applyAlignment="1">
      <alignment horizontal="justify" vertical="top" wrapText="1"/>
    </xf>
    <xf numFmtId="0" fontId="1" fillId="3" borderId="8" xfId="0" applyFont="1" applyFill="1" applyBorder="1" applyAlignment="1">
      <alignment horizontal="justify" vertical="top" wrapText="1"/>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21" xfId="0" applyFont="1" applyFill="1" applyBorder="1" applyAlignment="1">
      <alignment horizontal="justify" vertical="center" wrapText="1"/>
    </xf>
    <xf numFmtId="0" fontId="1" fillId="3" borderId="13" xfId="0" applyFont="1" applyFill="1" applyBorder="1" applyAlignment="1">
      <alignment horizontal="justify" vertical="center" wrapText="1"/>
    </xf>
    <xf numFmtId="0" fontId="1" fillId="3" borderId="14" xfId="0" applyFont="1" applyFill="1" applyBorder="1" applyAlignment="1">
      <alignment horizontal="justify" vertical="center" wrapText="1"/>
    </xf>
    <xf numFmtId="0" fontId="3" fillId="14" borderId="6" xfId="1" applyFont="1" applyFill="1" applyBorder="1" applyAlignment="1">
      <alignment horizontal="center" vertical="center"/>
    </xf>
    <xf numFmtId="0" fontId="3" fillId="14" borderId="7" xfId="1" applyFont="1" applyFill="1" applyBorder="1" applyAlignment="1">
      <alignment horizontal="center" vertical="center"/>
    </xf>
    <xf numFmtId="0" fontId="3" fillId="14" borderId="8" xfId="1" applyFont="1" applyFill="1" applyBorder="1" applyAlignment="1">
      <alignment horizontal="center" vertical="center"/>
    </xf>
    <xf numFmtId="0" fontId="28" fillId="14" borderId="21" xfId="1" applyFont="1" applyFill="1" applyBorder="1" applyAlignment="1">
      <alignment horizontal="center" vertical="center"/>
    </xf>
    <xf numFmtId="0" fontId="28" fillId="14" borderId="13" xfId="1" applyFont="1" applyFill="1" applyBorder="1" applyAlignment="1">
      <alignment horizontal="center" vertical="center"/>
    </xf>
    <xf numFmtId="0" fontId="33" fillId="18" borderId="6" xfId="0" applyFont="1" applyFill="1" applyBorder="1" applyAlignment="1">
      <alignment horizontal="left" vertical="center" wrapText="1"/>
    </xf>
    <xf numFmtId="0" fontId="33" fillId="18" borderId="7" xfId="0" applyFont="1" applyFill="1" applyBorder="1" applyAlignment="1">
      <alignment horizontal="left" vertical="center" wrapText="1"/>
    </xf>
    <xf numFmtId="0" fontId="33" fillId="18" borderId="8" xfId="0" applyFont="1" applyFill="1" applyBorder="1" applyAlignment="1">
      <alignment horizontal="left" vertical="center" wrapText="1"/>
    </xf>
    <xf numFmtId="49" fontId="29" fillId="0" borderId="24" xfId="0" applyNumberFormat="1" applyFont="1" applyFill="1" applyBorder="1" applyAlignment="1">
      <alignment horizontal="center" vertical="center" wrapText="1"/>
    </xf>
    <xf numFmtId="49" fontId="29" fillId="0" borderId="22" xfId="0" applyNumberFormat="1" applyFont="1" applyFill="1" applyBorder="1" applyAlignment="1">
      <alignment horizontal="center" vertical="center" wrapText="1"/>
    </xf>
    <xf numFmtId="49" fontId="29" fillId="0" borderId="49" xfId="0" applyNumberFormat="1" applyFont="1" applyFill="1" applyBorder="1" applyAlignment="1">
      <alignment horizontal="center" vertical="center" wrapText="1"/>
    </xf>
    <xf numFmtId="49" fontId="30" fillId="0" borderId="6" xfId="0" applyNumberFormat="1" applyFont="1" applyFill="1" applyBorder="1" applyAlignment="1">
      <alignment horizontal="center" vertical="center" wrapText="1"/>
    </xf>
    <xf numFmtId="49" fontId="30" fillId="0" borderId="7" xfId="0" applyNumberFormat="1" applyFont="1" applyFill="1" applyBorder="1" applyAlignment="1">
      <alignment horizontal="center" vertical="center" wrapText="1"/>
    </xf>
    <xf numFmtId="49" fontId="30" fillId="0" borderId="8" xfId="0" applyNumberFormat="1" applyFont="1" applyFill="1" applyBorder="1" applyAlignment="1">
      <alignment horizontal="center" vertical="center" wrapText="1"/>
    </xf>
    <xf numFmtId="0" fontId="31" fillId="3" borderId="4" xfId="0" applyFont="1" applyFill="1" applyBorder="1" applyAlignment="1">
      <alignment horizontal="left" vertical="center" wrapText="1"/>
    </xf>
    <xf numFmtId="0" fontId="31" fillId="3" borderId="0" xfId="0" applyFont="1" applyFill="1" applyBorder="1" applyAlignment="1">
      <alignment horizontal="left" vertical="center" wrapText="1"/>
    </xf>
    <xf numFmtId="0" fontId="32" fillId="18" borderId="11" xfId="0" applyFont="1" applyFill="1" applyBorder="1" applyAlignment="1">
      <alignment horizontal="left" vertical="center" wrapText="1"/>
    </xf>
    <xf numFmtId="0" fontId="32" fillId="18" borderId="28" xfId="0" applyFont="1" applyFill="1" applyBorder="1" applyAlignment="1">
      <alignment horizontal="left" vertical="center" wrapText="1"/>
    </xf>
    <xf numFmtId="0" fontId="32" fillId="18" borderId="15" xfId="0" applyFont="1" applyFill="1" applyBorder="1" applyAlignment="1">
      <alignment horizontal="left" vertical="center" wrapText="1"/>
    </xf>
    <xf numFmtId="0" fontId="32" fillId="18" borderId="21" xfId="0" applyFont="1" applyFill="1" applyBorder="1" applyAlignment="1">
      <alignment horizontal="center" vertical="center" wrapText="1"/>
    </xf>
    <xf numFmtId="0" fontId="32" fillId="18" borderId="13" xfId="0" applyFont="1" applyFill="1" applyBorder="1" applyAlignment="1">
      <alignment horizontal="center" vertical="center" wrapText="1"/>
    </xf>
    <xf numFmtId="0" fontId="32" fillId="18" borderId="6" xfId="0" applyFont="1" applyFill="1" applyBorder="1" applyAlignment="1">
      <alignment horizontal="center" vertical="center" wrapText="1"/>
    </xf>
    <xf numFmtId="0" fontId="32" fillId="18" borderId="7" xfId="0" applyFont="1" applyFill="1" applyBorder="1" applyAlignment="1">
      <alignment horizontal="center" vertical="center" wrapText="1"/>
    </xf>
    <xf numFmtId="0" fontId="32" fillId="18" borderId="8" xfId="0" applyFont="1" applyFill="1" applyBorder="1" applyAlignment="1">
      <alignment horizontal="center" vertical="center" wrapText="1"/>
    </xf>
    <xf numFmtId="0" fontId="33" fillId="18" borderId="6" xfId="0" applyFont="1" applyFill="1" applyBorder="1" applyAlignment="1">
      <alignment horizontal="center" vertical="center" wrapText="1"/>
    </xf>
    <xf numFmtId="0" fontId="33" fillId="18" borderId="7" xfId="0" applyFont="1" applyFill="1" applyBorder="1" applyAlignment="1">
      <alignment horizontal="center" vertical="center" wrapText="1"/>
    </xf>
    <xf numFmtId="0" fontId="33" fillId="18" borderId="8" xfId="0" applyFont="1" applyFill="1" applyBorder="1" applyAlignment="1">
      <alignment horizontal="center" vertical="center" wrapText="1"/>
    </xf>
    <xf numFmtId="0" fontId="33" fillId="18" borderId="0" xfId="0" applyFont="1" applyFill="1" applyBorder="1" applyAlignment="1">
      <alignment horizontal="left" vertical="center" wrapText="1"/>
    </xf>
    <xf numFmtId="0" fontId="31" fillId="18" borderId="0" xfId="0" applyFont="1" applyFill="1" applyBorder="1" applyAlignment="1">
      <alignment horizontal="left" vertical="center" wrapText="1"/>
    </xf>
    <xf numFmtId="0" fontId="34" fillId="18" borderId="1" xfId="0" applyFont="1" applyFill="1" applyBorder="1" applyAlignment="1">
      <alignment horizontal="center" vertical="center" wrapText="1"/>
    </xf>
    <xf numFmtId="0" fontId="34" fillId="18" borderId="54" xfId="0" applyFont="1" applyFill="1" applyBorder="1" applyAlignment="1">
      <alignment horizontal="center" vertical="center" wrapText="1"/>
    </xf>
    <xf numFmtId="0" fontId="34" fillId="18" borderId="11" xfId="0" applyFont="1" applyFill="1" applyBorder="1" applyAlignment="1">
      <alignment horizontal="center" vertical="center" wrapText="1"/>
    </xf>
    <xf numFmtId="0" fontId="34" fillId="18" borderId="15" xfId="0" applyFont="1" applyFill="1" applyBorder="1" applyAlignment="1">
      <alignment horizontal="center" vertical="center" wrapText="1"/>
    </xf>
    <xf numFmtId="0" fontId="35" fillId="18" borderId="50" xfId="0" applyFont="1" applyFill="1" applyBorder="1" applyAlignment="1">
      <alignment horizontal="center" vertical="center" wrapText="1"/>
    </xf>
    <xf numFmtId="0" fontId="0" fillId="0" borderId="51" xfId="0" applyBorder="1" applyAlignment="1">
      <alignment horizontal="center" vertical="center" wrapText="1"/>
    </xf>
    <xf numFmtId="0" fontId="35" fillId="18" borderId="52"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53" xfId="0" applyBorder="1" applyAlignment="1">
      <alignment horizontal="center" vertical="center" wrapText="1"/>
    </xf>
    <xf numFmtId="0" fontId="35" fillId="18" borderId="25" xfId="0" applyFont="1" applyFill="1" applyBorder="1" applyAlignment="1">
      <alignment horizontal="center" vertical="center" wrapText="1"/>
    </xf>
    <xf numFmtId="0" fontId="35" fillId="0" borderId="6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4" fillId="18" borderId="63" xfId="0" applyFont="1" applyFill="1" applyBorder="1" applyAlignment="1">
      <alignment horizontal="center" vertical="center" wrapText="1"/>
    </xf>
    <xf numFmtId="0" fontId="34" fillId="18" borderId="65" xfId="0" applyFont="1" applyFill="1" applyBorder="1" applyAlignment="1">
      <alignment horizontal="center" vertical="center" wrapText="1"/>
    </xf>
    <xf numFmtId="0" fontId="36" fillId="3" borderId="1" xfId="0" applyFont="1" applyFill="1" applyBorder="1" applyAlignment="1">
      <alignment horizontal="center"/>
    </xf>
    <xf numFmtId="0" fontId="36" fillId="3" borderId="2" xfId="0" applyFont="1" applyFill="1" applyBorder="1" applyAlignment="1">
      <alignment horizontal="center"/>
    </xf>
    <xf numFmtId="0" fontId="36" fillId="3" borderId="3" xfId="0" applyFont="1" applyFill="1" applyBorder="1" applyAlignment="1">
      <alignment horizontal="center"/>
    </xf>
    <xf numFmtId="0" fontId="36" fillId="3" borderId="11"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7" fillId="20" borderId="58" xfId="0" applyFont="1" applyFill="1" applyBorder="1" applyAlignment="1">
      <alignment horizontal="left" vertical="center" wrapText="1"/>
    </xf>
    <xf numFmtId="0" fontId="37" fillId="20" borderId="59" xfId="0" applyFont="1" applyFill="1" applyBorder="1" applyAlignment="1">
      <alignment horizontal="left" vertical="center" wrapText="1"/>
    </xf>
    <xf numFmtId="0" fontId="37" fillId="20" borderId="0" xfId="0" applyFont="1" applyFill="1" applyBorder="1" applyAlignment="1">
      <alignment horizontal="left" vertical="center" wrapText="1"/>
    </xf>
    <xf numFmtId="0" fontId="37" fillId="20" borderId="60" xfId="0" applyFont="1" applyFill="1" applyBorder="1" applyAlignment="1">
      <alignment horizontal="left" vertical="center" wrapText="1"/>
    </xf>
    <xf numFmtId="0" fontId="31" fillId="3" borderId="0" xfId="0" applyFont="1" applyFill="1" applyBorder="1" applyAlignment="1">
      <alignment horizontal="center" vertical="center" wrapText="1"/>
    </xf>
    <xf numFmtId="0" fontId="14" fillId="0" borderId="21" xfId="0" applyFont="1" applyBorder="1" applyAlignment="1">
      <alignment horizontal="left" vertical="center" wrapText="1"/>
    </xf>
    <xf numFmtId="0" fontId="14" fillId="0" borderId="13" xfId="0" applyFont="1" applyBorder="1" applyAlignment="1">
      <alignment horizontal="left" vertical="center" wrapText="1"/>
    </xf>
    <xf numFmtId="0" fontId="37" fillId="19" borderId="19" xfId="0" applyFont="1" applyFill="1" applyBorder="1" applyAlignment="1">
      <alignment horizontal="left" vertical="center" wrapText="1"/>
    </xf>
    <xf numFmtId="0" fontId="37" fillId="20" borderId="19" xfId="0" applyFont="1" applyFill="1" applyBorder="1" applyAlignment="1">
      <alignment horizontal="left" vertical="center" wrapText="1"/>
    </xf>
    <xf numFmtId="0" fontId="31" fillId="3" borderId="0" xfId="0" applyFont="1" applyFill="1" applyAlignment="1">
      <alignment horizontal="center" vertical="center" wrapText="1"/>
    </xf>
    <xf numFmtId="0" fontId="9" fillId="0" borderId="0" xfId="0" applyFont="1" applyBorder="1" applyAlignment="1">
      <alignment horizontal="center"/>
    </xf>
    <xf numFmtId="0" fontId="36" fillId="0" borderId="0"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19" fillId="8" borderId="26" xfId="0" applyFont="1" applyFill="1" applyBorder="1" applyAlignment="1">
      <alignment horizontal="center" vertical="center" wrapText="1"/>
    </xf>
    <xf numFmtId="0" fontId="19" fillId="8" borderId="27" xfId="0" applyFont="1" applyFill="1" applyBorder="1" applyAlignment="1">
      <alignment horizontal="center" vertical="center" wrapText="1"/>
    </xf>
    <xf numFmtId="0" fontId="19" fillId="8" borderId="35"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19" fillId="8" borderId="30" xfId="0" applyFont="1" applyFill="1" applyBorder="1" applyAlignment="1">
      <alignment horizontal="center" vertical="center" wrapText="1"/>
    </xf>
    <xf numFmtId="0" fontId="19" fillId="8" borderId="44" xfId="0" applyFont="1" applyFill="1" applyBorder="1" applyAlignment="1">
      <alignment horizontal="center" vertical="center" wrapText="1"/>
    </xf>
    <xf numFmtId="0" fontId="19" fillId="8" borderId="45" xfId="0" applyFont="1" applyFill="1" applyBorder="1" applyAlignment="1">
      <alignment horizontal="center" vertical="center" wrapText="1"/>
    </xf>
    <xf numFmtId="0" fontId="19" fillId="8" borderId="46"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9" fillId="8" borderId="11"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7" fillId="3" borderId="1"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5" xfId="0" applyFont="1" applyFill="1" applyBorder="1" applyAlignment="1">
      <alignment horizontal="left" vertical="top" wrapText="1"/>
    </xf>
    <xf numFmtId="0" fontId="17" fillId="3" borderId="21" xfId="0" applyFont="1" applyFill="1" applyBorder="1" applyAlignment="1">
      <alignment horizontal="left" vertical="top" wrapText="1"/>
    </xf>
    <xf numFmtId="0" fontId="17" fillId="3" borderId="13" xfId="0" applyFont="1" applyFill="1" applyBorder="1" applyAlignment="1">
      <alignment horizontal="left" vertical="top" wrapText="1"/>
    </xf>
    <xf numFmtId="0" fontId="17" fillId="3" borderId="14" xfId="0" applyFont="1" applyFill="1" applyBorder="1" applyAlignment="1">
      <alignment horizontal="left" vertical="top"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7" fillId="3" borderId="26"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35" xfId="0" applyFont="1" applyFill="1" applyBorder="1" applyAlignment="1">
      <alignment horizontal="center" vertical="center"/>
    </xf>
    <xf numFmtId="0" fontId="17" fillId="3" borderId="26" xfId="0" applyFont="1" applyFill="1" applyBorder="1" applyAlignment="1">
      <alignment horizontal="center" vertical="top" wrapText="1"/>
    </xf>
    <xf numFmtId="0" fontId="17" fillId="3" borderId="19" xfId="0" applyFont="1" applyFill="1" applyBorder="1" applyAlignment="1">
      <alignment horizontal="center" vertical="top" wrapText="1"/>
    </xf>
    <xf numFmtId="0" fontId="17" fillId="0" borderId="19" xfId="0" applyFont="1" applyBorder="1" applyAlignment="1">
      <alignment horizontal="center" vertical="center"/>
    </xf>
    <xf numFmtId="0" fontId="17" fillId="3" borderId="27"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22" fillId="8" borderId="25" xfId="0" applyFont="1" applyFill="1" applyBorder="1" applyAlignment="1">
      <alignment horizontal="center" vertical="center" wrapText="1"/>
    </xf>
    <xf numFmtId="0" fontId="19" fillId="8" borderId="29" xfId="0" applyFont="1" applyFill="1" applyBorder="1" applyAlignment="1">
      <alignment horizontal="center" vertical="center" wrapText="1"/>
    </xf>
    <xf numFmtId="0" fontId="19" fillId="8" borderId="31"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19" fillId="8" borderId="33" xfId="0" applyFont="1" applyFill="1" applyBorder="1" applyAlignment="1">
      <alignment horizontal="center" vertical="center"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9" fillId="8" borderId="15" xfId="0" applyFont="1" applyFill="1" applyBorder="1" applyAlignment="1">
      <alignment horizontal="center" vertical="center" wrapText="1"/>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9" fillId="8" borderId="3"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8" fillId="3" borderId="1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3" borderId="2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14" fillId="3" borderId="26" xfId="0" applyFont="1" applyFill="1" applyBorder="1" applyAlignment="1">
      <alignment horizontal="center" vertical="center"/>
    </xf>
    <xf numFmtId="0" fontId="14" fillId="3" borderId="19" xfId="0" applyFont="1" applyFill="1" applyBorder="1" applyAlignment="1">
      <alignment horizontal="center" vertical="center"/>
    </xf>
    <xf numFmtId="0" fontId="15" fillId="0" borderId="29" xfId="0" applyFont="1" applyBorder="1" applyAlignment="1">
      <alignment horizontal="center" vertical="center"/>
    </xf>
    <xf numFmtId="0" fontId="15" fillId="3" borderId="1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25" xfId="0" applyFont="1" applyFill="1" applyBorder="1" applyAlignment="1">
      <alignment horizontal="center" vertical="top" wrapText="1"/>
    </xf>
    <xf numFmtId="0" fontId="14" fillId="3" borderId="29" xfId="0" applyFont="1" applyFill="1" applyBorder="1" applyAlignment="1">
      <alignment horizontal="center" vertical="top" wrapText="1"/>
    </xf>
    <xf numFmtId="0" fontId="31" fillId="5" borderId="58" xfId="0" applyFont="1" applyFill="1" applyBorder="1" applyAlignment="1">
      <alignment vertical="center" wrapText="1"/>
    </xf>
    <xf numFmtId="0" fontId="31" fillId="5" borderId="19" xfId="0" applyFont="1" applyFill="1" applyBorder="1" applyAlignment="1">
      <alignment horizontal="left" vertical="center" wrapText="1"/>
    </xf>
    <xf numFmtId="0" fontId="31" fillId="0" borderId="67" xfId="0" applyFont="1" applyFill="1" applyBorder="1" applyAlignment="1">
      <alignment vertical="center" wrapText="1"/>
    </xf>
    <xf numFmtId="0" fontId="31" fillId="5" borderId="19" xfId="0" applyFont="1" applyFill="1" applyBorder="1" applyAlignment="1">
      <alignment vertical="center" wrapText="1"/>
    </xf>
    <xf numFmtId="0" fontId="31" fillId="16" borderId="19" xfId="0" applyFont="1" applyFill="1" applyBorder="1" applyAlignment="1">
      <alignment horizontal="center" vertical="center" wrapText="1"/>
    </xf>
    <xf numFmtId="0" fontId="31" fillId="16" borderId="32" xfId="0" applyFont="1" applyFill="1" applyBorder="1" applyAlignment="1">
      <alignment vertical="center" wrapText="1"/>
    </xf>
    <xf numFmtId="0" fontId="31" fillId="5" borderId="17" xfId="0" applyFont="1" applyFill="1" applyBorder="1" applyAlignment="1">
      <alignment vertical="center" wrapText="1"/>
    </xf>
    <xf numFmtId="0" fontId="31" fillId="0" borderId="17" xfId="0" applyFont="1" applyFill="1" applyBorder="1" applyAlignment="1">
      <alignment horizontal="center" vertical="center" wrapText="1"/>
    </xf>
    <xf numFmtId="0" fontId="31" fillId="16" borderId="19" xfId="0" applyFont="1" applyFill="1" applyBorder="1" applyAlignment="1">
      <alignment horizontal="left" vertical="center" wrapText="1"/>
    </xf>
    <xf numFmtId="0" fontId="31" fillId="18" borderId="19" xfId="0" applyFont="1" applyFill="1" applyBorder="1" applyAlignment="1">
      <alignment vertical="center" wrapText="1"/>
    </xf>
    <xf numFmtId="16" fontId="31" fillId="0" borderId="19" xfId="0" applyNumberFormat="1" applyFont="1" applyFill="1" applyBorder="1" applyAlignment="1">
      <alignment horizontal="center" vertical="center" wrapText="1"/>
    </xf>
    <xf numFmtId="0" fontId="31" fillId="16" borderId="0" xfId="0" applyFont="1" applyFill="1" applyAlignment="1">
      <alignment horizontal="center" vertical="center" wrapText="1"/>
    </xf>
    <xf numFmtId="0" fontId="31" fillId="0" borderId="19" xfId="0" applyFont="1" applyFill="1" applyBorder="1" applyAlignment="1">
      <alignment vertical="center"/>
    </xf>
    <xf numFmtId="0" fontId="31" fillId="0" borderId="19" xfId="0" applyFont="1" applyFill="1" applyBorder="1" applyAlignment="1">
      <alignment wrapText="1"/>
    </xf>
    <xf numFmtId="0" fontId="31" fillId="0" borderId="0" xfId="0" applyFont="1" applyAlignment="1">
      <alignment wrapText="1"/>
    </xf>
    <xf numFmtId="0" fontId="31" fillId="0" borderId="32" xfId="0" applyFont="1" applyFill="1" applyBorder="1" applyAlignment="1">
      <alignment horizontal="center" vertical="center"/>
    </xf>
    <xf numFmtId="0" fontId="31" fillId="0" borderId="32" xfId="0" applyFont="1" applyFill="1" applyBorder="1" applyAlignment="1">
      <alignment horizontal="center"/>
    </xf>
    <xf numFmtId="0" fontId="31" fillId="0" borderId="68" xfId="0" applyFont="1" applyFill="1" applyBorder="1" applyAlignment="1">
      <alignment horizontal="center" vertical="center"/>
    </xf>
    <xf numFmtId="0" fontId="31" fillId="0" borderId="68" xfId="0" applyFont="1" applyFill="1" applyBorder="1" applyAlignment="1">
      <alignment horizontal="center"/>
    </xf>
    <xf numFmtId="0" fontId="31" fillId="0" borderId="17" xfId="0" applyFont="1" applyFill="1" applyBorder="1" applyAlignment="1">
      <alignment horizontal="center" vertical="center"/>
    </xf>
    <xf numFmtId="0" fontId="31" fillId="0" borderId="17" xfId="0" applyFont="1" applyFill="1" applyBorder="1" applyAlignment="1">
      <alignment horizontal="center"/>
    </xf>
  </cellXfs>
  <cellStyles count="6">
    <cellStyle name="Millares" xfId="4" builtinId="3"/>
    <cellStyle name="Normal" xfId="0" builtinId="0"/>
    <cellStyle name="Normal 2" xfId="2"/>
    <cellStyle name="Normal 3" xfId="1"/>
    <cellStyle name="Normal 6" xfId="3"/>
    <cellStyle name="Normal_CADENA DE VALOR - CATÁLOGO DE PROCESOS" xfId="5"/>
  </cellStyles>
  <dxfs count="10">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9524</xdr:colOff>
      <xdr:row>44</xdr:row>
      <xdr:rowOff>50851</xdr:rowOff>
    </xdr:from>
    <xdr:to>
      <xdr:col>12</xdr:col>
      <xdr:colOff>696256</xdr:colOff>
      <xdr:row>48</xdr:row>
      <xdr:rowOff>161924</xdr:rowOff>
    </xdr:to>
    <xdr:pic>
      <xdr:nvPicPr>
        <xdr:cNvPr id="2" name="Imagen 1">
          <a:extLst>
            <a:ext uri="{FF2B5EF4-FFF2-40B4-BE49-F238E27FC236}">
              <a16:creationId xmlns:a16="http://schemas.microsoft.com/office/drawing/2014/main" id="{3B6AB836-EAA2-40CF-81A0-29CD5DC5075E}"/>
            </a:ext>
          </a:extLst>
        </xdr:cNvPr>
        <xdr:cNvPicPr>
          <a:picLocks noChangeAspect="1"/>
        </xdr:cNvPicPr>
      </xdr:nvPicPr>
      <xdr:blipFill rotWithShape="1">
        <a:blip xmlns:r="http://schemas.openxmlformats.org/officeDocument/2006/relationships" r:embed="rId1"/>
        <a:srcRect l="29067" t="48054" r="30299" b="30719"/>
        <a:stretch/>
      </xdr:blipFill>
      <xdr:spPr>
        <a:xfrm>
          <a:off x="10944224" y="7099351"/>
          <a:ext cx="2972732" cy="8730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3486150</xdr:colOff>
      <xdr:row>0</xdr:row>
      <xdr:rowOff>0</xdr:rowOff>
    </xdr:from>
    <xdr:to>
      <xdr:col>2</xdr:col>
      <xdr:colOff>371475</xdr:colOff>
      <xdr:row>0</xdr:row>
      <xdr:rowOff>1257300</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6150" y="0"/>
          <a:ext cx="370522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62</xdr:row>
      <xdr:rowOff>0</xdr:rowOff>
    </xdr:from>
    <xdr:to>
      <xdr:col>0</xdr:col>
      <xdr:colOff>3124200</xdr:colOff>
      <xdr:row>62</xdr:row>
      <xdr:rowOff>819150</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996100"/>
          <a:ext cx="3124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0"/>
  <sheetViews>
    <sheetView workbookViewId="0">
      <selection activeCell="B49" sqref="B49:L50"/>
    </sheetView>
  </sheetViews>
  <sheetFormatPr baseColWidth="10" defaultRowHeight="15" x14ac:dyDescent="0.25"/>
  <cols>
    <col min="1" max="16384" width="11.42578125" style="42"/>
  </cols>
  <sheetData>
    <row r="1" spans="2:12" ht="15.75" thickBot="1" x14ac:dyDescent="0.3"/>
    <row r="2" spans="2:12" ht="36.75" customHeight="1" thickBot="1" x14ac:dyDescent="0.3">
      <c r="B2" s="194" t="s">
        <v>128</v>
      </c>
      <c r="C2" s="195"/>
      <c r="D2" s="195"/>
      <c r="E2" s="195"/>
      <c r="F2" s="195"/>
      <c r="G2" s="195"/>
      <c r="H2" s="195"/>
      <c r="I2" s="195"/>
      <c r="J2" s="195"/>
      <c r="K2" s="195"/>
      <c r="L2" s="196"/>
    </row>
    <row r="3" spans="2:12" ht="15.75" thickBot="1" x14ac:dyDescent="0.3"/>
    <row r="4" spans="2:12" ht="45" customHeight="1" thickBot="1" x14ac:dyDescent="0.3">
      <c r="B4" s="197" t="s">
        <v>103</v>
      </c>
      <c r="C4" s="206"/>
      <c r="D4" s="206"/>
      <c r="E4" s="206"/>
      <c r="F4" s="206"/>
      <c r="G4" s="206"/>
      <c r="H4" s="206"/>
      <c r="I4" s="206"/>
      <c r="J4" s="206"/>
      <c r="K4" s="206"/>
      <c r="L4" s="207"/>
    </row>
    <row r="5" spans="2:12" ht="5.25" customHeight="1" thickBot="1" x14ac:dyDescent="0.3"/>
    <row r="6" spans="2:12" x14ac:dyDescent="0.25">
      <c r="B6" s="208" t="s">
        <v>104</v>
      </c>
      <c r="C6" s="209"/>
      <c r="D6" s="209"/>
      <c r="E6" s="209"/>
      <c r="F6" s="209"/>
      <c r="G6" s="209"/>
      <c r="H6" s="209"/>
      <c r="I6" s="209"/>
      <c r="J6" s="209"/>
      <c r="K6" s="209"/>
      <c r="L6" s="210"/>
    </row>
    <row r="7" spans="2:12" ht="15.75" thickBot="1" x14ac:dyDescent="0.3">
      <c r="B7" s="211"/>
      <c r="C7" s="212"/>
      <c r="D7" s="212"/>
      <c r="E7" s="212"/>
      <c r="F7" s="212"/>
      <c r="G7" s="212"/>
      <c r="H7" s="212"/>
      <c r="I7" s="212"/>
      <c r="J7" s="212"/>
      <c r="K7" s="212"/>
      <c r="L7" s="213"/>
    </row>
    <row r="8" spans="2:12" ht="15.75" thickBot="1" x14ac:dyDescent="0.3"/>
    <row r="9" spans="2:12" ht="27.75" customHeight="1" thickBot="1" x14ac:dyDescent="0.3">
      <c r="B9" s="197" t="s">
        <v>101</v>
      </c>
      <c r="C9" s="198"/>
      <c r="D9" s="198"/>
      <c r="E9" s="198"/>
      <c r="F9" s="198"/>
      <c r="G9" s="198"/>
      <c r="H9" s="198"/>
      <c r="I9" s="198"/>
      <c r="J9" s="198"/>
      <c r="K9" s="198"/>
      <c r="L9" s="199"/>
    </row>
    <row r="10" spans="2:12" ht="5.25" customHeight="1" thickBot="1" x14ac:dyDescent="0.3"/>
    <row r="11" spans="2:12" x14ac:dyDescent="0.25">
      <c r="B11" s="208" t="s">
        <v>100</v>
      </c>
      <c r="C11" s="209"/>
      <c r="D11" s="209"/>
      <c r="E11" s="209"/>
      <c r="F11" s="209"/>
      <c r="G11" s="209"/>
      <c r="H11" s="209"/>
      <c r="I11" s="209"/>
      <c r="J11" s="209"/>
      <c r="K11" s="209"/>
      <c r="L11" s="210"/>
    </row>
    <row r="12" spans="2:12" ht="15.75" thickBot="1" x14ac:dyDescent="0.3">
      <c r="B12" s="211"/>
      <c r="C12" s="212"/>
      <c r="D12" s="212"/>
      <c r="E12" s="212"/>
      <c r="F12" s="212"/>
      <c r="G12" s="212"/>
      <c r="H12" s="212"/>
      <c r="I12" s="212"/>
      <c r="J12" s="212"/>
      <c r="K12" s="212"/>
      <c r="L12" s="213"/>
    </row>
    <row r="13" spans="2:12" ht="15.75" thickBot="1" x14ac:dyDescent="0.3"/>
    <row r="14" spans="2:12" ht="15.75" thickBot="1" x14ac:dyDescent="0.3">
      <c r="B14" s="197" t="s">
        <v>114</v>
      </c>
      <c r="C14" s="198"/>
      <c r="D14" s="198"/>
      <c r="E14" s="198"/>
      <c r="F14" s="198"/>
      <c r="G14" s="198"/>
      <c r="H14" s="198"/>
      <c r="I14" s="198"/>
      <c r="J14" s="198"/>
      <c r="K14" s="198"/>
      <c r="L14" s="199"/>
    </row>
    <row r="15" spans="2:12" ht="15.75" thickBot="1" x14ac:dyDescent="0.3"/>
    <row r="16" spans="2:12" x14ac:dyDescent="0.25">
      <c r="B16" s="208" t="s">
        <v>127</v>
      </c>
      <c r="C16" s="209"/>
      <c r="D16" s="209"/>
      <c r="E16" s="209"/>
      <c r="F16" s="209"/>
      <c r="G16" s="209"/>
      <c r="H16" s="209"/>
      <c r="I16" s="209"/>
      <c r="J16" s="209"/>
      <c r="K16" s="209"/>
      <c r="L16" s="210"/>
    </row>
    <row r="17" spans="2:12" ht="36.75" customHeight="1" thickBot="1" x14ac:dyDescent="0.3">
      <c r="B17" s="211"/>
      <c r="C17" s="212"/>
      <c r="D17" s="212"/>
      <c r="E17" s="212"/>
      <c r="F17" s="212"/>
      <c r="G17" s="212"/>
      <c r="H17" s="212"/>
      <c r="I17" s="212"/>
      <c r="J17" s="212"/>
      <c r="K17" s="212"/>
      <c r="L17" s="213"/>
    </row>
    <row r="18" spans="2:12" ht="20.25" customHeight="1" thickBot="1" x14ac:dyDescent="0.3"/>
    <row r="19" spans="2:12" ht="25.5" customHeight="1" thickBot="1" x14ac:dyDescent="0.3">
      <c r="B19" s="214" t="s">
        <v>37</v>
      </c>
      <c r="C19" s="215"/>
      <c r="D19" s="215"/>
      <c r="E19" s="215"/>
      <c r="F19" s="215"/>
      <c r="G19" s="215"/>
      <c r="H19" s="215"/>
      <c r="I19" s="215"/>
      <c r="J19" s="215"/>
      <c r="K19" s="215"/>
      <c r="L19" s="216"/>
    </row>
    <row r="20" spans="2:12" ht="15.75" thickBot="1" x14ac:dyDescent="0.3"/>
    <row r="21" spans="2:12" ht="86.25" customHeight="1" thickBot="1" x14ac:dyDescent="0.3">
      <c r="B21" s="220" t="s">
        <v>102</v>
      </c>
      <c r="C21" s="221"/>
      <c r="D21" s="221"/>
      <c r="E21" s="221"/>
      <c r="F21" s="221"/>
      <c r="G21" s="221"/>
      <c r="H21" s="221"/>
      <c r="I21" s="221"/>
      <c r="J21" s="221"/>
      <c r="K21" s="221"/>
      <c r="L21" s="222"/>
    </row>
    <row r="22" spans="2:12" ht="15" customHeight="1" thickBot="1" x14ac:dyDescent="0.3">
      <c r="C22" s="43"/>
      <c r="D22" s="43"/>
      <c r="E22" s="43"/>
      <c r="F22" s="43"/>
      <c r="G22" s="43"/>
      <c r="H22" s="43"/>
      <c r="I22" s="43"/>
      <c r="J22" s="43"/>
    </row>
    <row r="23" spans="2:12" ht="27" customHeight="1" thickBot="1" x14ac:dyDescent="0.3">
      <c r="B23" s="197" t="s">
        <v>82</v>
      </c>
      <c r="C23" s="198"/>
      <c r="D23" s="198"/>
      <c r="E23" s="198"/>
      <c r="F23" s="198"/>
      <c r="G23" s="198"/>
      <c r="H23" s="198"/>
      <c r="I23" s="198"/>
      <c r="J23" s="198"/>
      <c r="K23" s="198"/>
      <c r="L23" s="199"/>
    </row>
    <row r="24" spans="2:12" ht="5.25" customHeight="1" thickBot="1" x14ac:dyDescent="0.3"/>
    <row r="25" spans="2:12" x14ac:dyDescent="0.25">
      <c r="B25" s="208" t="s">
        <v>105</v>
      </c>
      <c r="C25" s="209"/>
      <c r="D25" s="209"/>
      <c r="E25" s="209"/>
      <c r="F25" s="209"/>
      <c r="G25" s="209"/>
      <c r="H25" s="209"/>
      <c r="I25" s="209"/>
      <c r="J25" s="209"/>
      <c r="K25" s="209"/>
      <c r="L25" s="210"/>
    </row>
    <row r="26" spans="2:12" ht="15.75" thickBot="1" x14ac:dyDescent="0.3">
      <c r="B26" s="211"/>
      <c r="C26" s="212"/>
      <c r="D26" s="212"/>
      <c r="E26" s="212"/>
      <c r="F26" s="212"/>
      <c r="G26" s="212"/>
      <c r="H26" s="212"/>
      <c r="I26" s="212"/>
      <c r="J26" s="212"/>
      <c r="K26" s="212"/>
      <c r="L26" s="213"/>
    </row>
    <row r="27" spans="2:12" ht="15" customHeight="1" thickBot="1" x14ac:dyDescent="0.3">
      <c r="C27" s="43"/>
      <c r="D27" s="43"/>
      <c r="E27" s="43"/>
      <c r="F27" s="43"/>
      <c r="G27" s="43"/>
      <c r="H27" s="43"/>
      <c r="I27" s="43"/>
      <c r="J27" s="43"/>
      <c r="K27" s="43"/>
      <c r="L27" s="44"/>
    </row>
    <row r="28" spans="2:12" s="45" customFormat="1" ht="33.75" customHeight="1" thickBot="1" x14ac:dyDescent="0.3">
      <c r="B28" s="197" t="s">
        <v>83</v>
      </c>
      <c r="C28" s="198"/>
      <c r="D28" s="198"/>
      <c r="E28" s="198"/>
      <c r="F28" s="198"/>
      <c r="G28" s="198"/>
      <c r="H28" s="198"/>
      <c r="I28" s="198"/>
      <c r="J28" s="198"/>
      <c r="K28" s="198"/>
      <c r="L28" s="199"/>
    </row>
    <row r="29" spans="2:12" ht="6" customHeight="1" thickBot="1" x14ac:dyDescent="0.3"/>
    <row r="30" spans="2:12" x14ac:dyDescent="0.25">
      <c r="B30" s="200" t="s">
        <v>160</v>
      </c>
      <c r="C30" s="201"/>
      <c r="D30" s="201"/>
      <c r="E30" s="201"/>
      <c r="F30" s="201"/>
      <c r="G30" s="201"/>
      <c r="H30" s="201"/>
      <c r="I30" s="201"/>
      <c r="J30" s="201"/>
      <c r="K30" s="201"/>
      <c r="L30" s="202"/>
    </row>
    <row r="31" spans="2:12" ht="21" customHeight="1" thickBot="1" x14ac:dyDescent="0.3">
      <c r="B31" s="203"/>
      <c r="C31" s="204"/>
      <c r="D31" s="204"/>
      <c r="E31" s="204"/>
      <c r="F31" s="204"/>
      <c r="G31" s="204"/>
      <c r="H31" s="204"/>
      <c r="I31" s="204"/>
      <c r="J31" s="204"/>
      <c r="K31" s="204"/>
      <c r="L31" s="205"/>
    </row>
    <row r="32" spans="2:12" ht="15.75" thickBot="1" x14ac:dyDescent="0.3"/>
    <row r="33" spans="2:12" s="45" customFormat="1" ht="21" customHeight="1" thickBot="1" x14ac:dyDescent="0.3">
      <c r="B33" s="197" t="s">
        <v>108</v>
      </c>
      <c r="C33" s="198"/>
      <c r="D33" s="198"/>
      <c r="E33" s="198"/>
      <c r="F33" s="198"/>
      <c r="G33" s="198"/>
      <c r="H33" s="198"/>
      <c r="I33" s="198"/>
      <c r="J33" s="198"/>
      <c r="K33" s="198"/>
      <c r="L33" s="199"/>
    </row>
    <row r="34" spans="2:12" ht="6" customHeight="1" thickBot="1" x14ac:dyDescent="0.3"/>
    <row r="35" spans="2:12" x14ac:dyDescent="0.25">
      <c r="B35" s="200" t="s">
        <v>109</v>
      </c>
      <c r="C35" s="201"/>
      <c r="D35" s="201"/>
      <c r="E35" s="201"/>
      <c r="F35" s="201"/>
      <c r="G35" s="201"/>
      <c r="H35" s="201"/>
      <c r="I35" s="201"/>
      <c r="J35" s="201"/>
      <c r="K35" s="201"/>
      <c r="L35" s="202"/>
    </row>
    <row r="36" spans="2:12" ht="21" customHeight="1" thickBot="1" x14ac:dyDescent="0.3">
      <c r="B36" s="203"/>
      <c r="C36" s="204"/>
      <c r="D36" s="204"/>
      <c r="E36" s="204"/>
      <c r="F36" s="204"/>
      <c r="G36" s="204"/>
      <c r="H36" s="204"/>
      <c r="I36" s="204"/>
      <c r="J36" s="204"/>
      <c r="K36" s="204"/>
      <c r="L36" s="205"/>
    </row>
    <row r="37" spans="2:12" ht="15.75" thickBot="1" x14ac:dyDescent="0.3"/>
    <row r="38" spans="2:12" ht="15.75" thickBot="1" x14ac:dyDescent="0.3">
      <c r="B38" s="214" t="s">
        <v>106</v>
      </c>
      <c r="C38" s="215"/>
      <c r="D38" s="215"/>
      <c r="E38" s="215"/>
      <c r="F38" s="215"/>
      <c r="G38" s="215"/>
      <c r="H38" s="215"/>
      <c r="I38" s="215"/>
      <c r="J38" s="215"/>
      <c r="K38" s="215"/>
      <c r="L38" s="216"/>
    </row>
    <row r="39" spans="2:12" ht="15.75" thickBot="1" x14ac:dyDescent="0.3"/>
    <row r="40" spans="2:12" ht="29.25" customHeight="1" thickBot="1" x14ac:dyDescent="0.3">
      <c r="B40" s="217" t="s">
        <v>84</v>
      </c>
      <c r="C40" s="218"/>
      <c r="D40" s="218"/>
      <c r="E40" s="218"/>
      <c r="F40" s="218"/>
      <c r="G40" s="218"/>
      <c r="H40" s="218"/>
      <c r="I40" s="218"/>
      <c r="J40" s="218"/>
      <c r="K40" s="218"/>
      <c r="L40" s="219"/>
    </row>
    <row r="41" spans="2:12" ht="15.75" thickBot="1" x14ac:dyDescent="0.3"/>
    <row r="42" spans="2:12" ht="15.75" thickBot="1" x14ac:dyDescent="0.3">
      <c r="B42" s="214" t="s">
        <v>85</v>
      </c>
      <c r="C42" s="215"/>
      <c r="D42" s="215"/>
      <c r="E42" s="215"/>
      <c r="F42" s="215"/>
      <c r="G42" s="215"/>
      <c r="H42" s="215"/>
      <c r="I42" s="215"/>
      <c r="J42" s="215"/>
      <c r="K42" s="215"/>
      <c r="L42" s="216"/>
    </row>
    <row r="43" spans="2:12" ht="15.75" thickBot="1" x14ac:dyDescent="0.3"/>
    <row r="44" spans="2:12" x14ac:dyDescent="0.25">
      <c r="B44" s="223" t="s">
        <v>86</v>
      </c>
      <c r="C44" s="224"/>
      <c r="D44" s="224"/>
      <c r="E44" s="224"/>
      <c r="F44" s="224"/>
      <c r="G44" s="224"/>
      <c r="H44" s="224"/>
      <c r="I44" s="224"/>
      <c r="J44" s="224"/>
      <c r="K44" s="224"/>
      <c r="L44" s="225"/>
    </row>
    <row r="45" spans="2:12" ht="21" customHeight="1" thickBot="1" x14ac:dyDescent="0.3">
      <c r="B45" s="226"/>
      <c r="C45" s="227"/>
      <c r="D45" s="227"/>
      <c r="E45" s="227"/>
      <c r="F45" s="227"/>
      <c r="G45" s="227"/>
      <c r="H45" s="227"/>
      <c r="I45" s="227"/>
      <c r="J45" s="227"/>
      <c r="K45" s="227"/>
      <c r="L45" s="228"/>
    </row>
    <row r="46" spans="2:12" ht="15.75" thickBot="1" x14ac:dyDescent="0.3">
      <c r="B46" s="65"/>
    </row>
    <row r="47" spans="2:12" ht="15.75" thickBot="1" x14ac:dyDescent="0.3">
      <c r="B47" s="197" t="s">
        <v>51</v>
      </c>
      <c r="C47" s="198"/>
      <c r="D47" s="198"/>
      <c r="E47" s="198"/>
      <c r="F47" s="198"/>
      <c r="G47" s="198"/>
      <c r="H47" s="198"/>
      <c r="I47" s="198"/>
      <c r="J47" s="198"/>
      <c r="K47" s="198"/>
      <c r="L47" s="199"/>
    </row>
    <row r="48" spans="2:12" ht="15.75" thickBot="1" x14ac:dyDescent="0.3"/>
    <row r="49" spans="2:12" x14ac:dyDescent="0.25">
      <c r="B49" s="208" t="s">
        <v>107</v>
      </c>
      <c r="C49" s="209"/>
      <c r="D49" s="209"/>
      <c r="E49" s="209"/>
      <c r="F49" s="209"/>
      <c r="G49" s="209"/>
      <c r="H49" s="209"/>
      <c r="I49" s="209"/>
      <c r="J49" s="209"/>
      <c r="K49" s="209"/>
      <c r="L49" s="210"/>
    </row>
    <row r="50" spans="2:12" ht="47.25" customHeight="1" thickBot="1" x14ac:dyDescent="0.3">
      <c r="B50" s="211"/>
      <c r="C50" s="212"/>
      <c r="D50" s="212"/>
      <c r="E50" s="212"/>
      <c r="F50" s="212"/>
      <c r="G50" s="212"/>
      <c r="H50" s="212"/>
      <c r="I50" s="212"/>
      <c r="J50" s="212"/>
      <c r="K50" s="212"/>
      <c r="L50" s="213"/>
    </row>
    <row r="51" spans="2:12" ht="15.75" thickBot="1" x14ac:dyDescent="0.3">
      <c r="C51" s="43"/>
      <c r="D51" s="43"/>
      <c r="E51" s="43"/>
      <c r="F51" s="43"/>
      <c r="G51" s="43"/>
      <c r="H51" s="43"/>
      <c r="I51" s="43"/>
      <c r="J51" s="43"/>
      <c r="K51" s="43"/>
      <c r="L51" s="44"/>
    </row>
    <row r="52" spans="2:12" ht="15.75" thickBot="1" x14ac:dyDescent="0.3">
      <c r="B52" s="197" t="s">
        <v>61</v>
      </c>
      <c r="C52" s="198"/>
      <c r="D52" s="198"/>
      <c r="E52" s="198"/>
      <c r="F52" s="198"/>
      <c r="G52" s="198"/>
      <c r="H52" s="198"/>
      <c r="I52" s="198"/>
      <c r="J52" s="198"/>
      <c r="K52" s="198"/>
      <c r="L52" s="199"/>
    </row>
    <row r="53" spans="2:12" ht="15.75" thickBot="1" x14ac:dyDescent="0.3"/>
    <row r="54" spans="2:12" x14ac:dyDescent="0.25">
      <c r="B54" s="208" t="s">
        <v>110</v>
      </c>
      <c r="C54" s="209"/>
      <c r="D54" s="209"/>
      <c r="E54" s="209"/>
      <c r="F54" s="209"/>
      <c r="G54" s="209"/>
      <c r="H54" s="209"/>
      <c r="I54" s="209"/>
      <c r="J54" s="209"/>
      <c r="K54" s="209"/>
      <c r="L54" s="210"/>
    </row>
    <row r="55" spans="2:12" ht="15.75" thickBot="1" x14ac:dyDescent="0.3">
      <c r="B55" s="211"/>
      <c r="C55" s="212"/>
      <c r="D55" s="212"/>
      <c r="E55" s="212"/>
      <c r="F55" s="212"/>
      <c r="G55" s="212"/>
      <c r="H55" s="212"/>
      <c r="I55" s="212"/>
      <c r="J55" s="212"/>
      <c r="K55" s="212"/>
      <c r="L55" s="213"/>
    </row>
    <row r="56" spans="2:12" ht="15.75" thickBot="1" x14ac:dyDescent="0.3"/>
    <row r="57" spans="2:12" ht="15.75" thickBot="1" x14ac:dyDescent="0.3">
      <c r="B57" s="197" t="s">
        <v>87</v>
      </c>
      <c r="C57" s="198"/>
      <c r="D57" s="198"/>
      <c r="E57" s="198"/>
      <c r="F57" s="198"/>
      <c r="G57" s="198"/>
      <c r="H57" s="198"/>
      <c r="I57" s="198"/>
      <c r="J57" s="198"/>
      <c r="K57" s="198"/>
      <c r="L57" s="199"/>
    </row>
    <row r="58" spans="2:12" ht="15.75" thickBot="1" x14ac:dyDescent="0.3"/>
    <row r="59" spans="2:12" x14ac:dyDescent="0.25">
      <c r="B59" s="208" t="s">
        <v>88</v>
      </c>
      <c r="C59" s="209"/>
      <c r="D59" s="209"/>
      <c r="E59" s="209"/>
      <c r="F59" s="209"/>
      <c r="G59" s="209"/>
      <c r="H59" s="209"/>
      <c r="I59" s="209"/>
      <c r="J59" s="209"/>
      <c r="K59" s="209"/>
      <c r="L59" s="210"/>
    </row>
    <row r="60" spans="2:12" ht="15.75" thickBot="1" x14ac:dyDescent="0.3">
      <c r="B60" s="211"/>
      <c r="C60" s="212"/>
      <c r="D60" s="212"/>
      <c r="E60" s="212"/>
      <c r="F60" s="212"/>
      <c r="G60" s="212"/>
      <c r="H60" s="212"/>
      <c r="I60" s="212"/>
      <c r="J60" s="212"/>
      <c r="K60" s="212"/>
      <c r="L60" s="213"/>
    </row>
    <row r="61" spans="2:12" ht="15.75" thickBot="1" x14ac:dyDescent="0.3"/>
    <row r="62" spans="2:12" ht="15.75" thickBot="1" x14ac:dyDescent="0.3">
      <c r="B62" s="197" t="s">
        <v>111</v>
      </c>
      <c r="C62" s="198"/>
      <c r="D62" s="198"/>
      <c r="E62" s="198"/>
      <c r="F62" s="198"/>
      <c r="G62" s="198"/>
      <c r="H62" s="198"/>
      <c r="I62" s="198"/>
      <c r="J62" s="198"/>
      <c r="K62" s="198"/>
      <c r="L62" s="199"/>
    </row>
    <row r="63" spans="2:12" ht="15.75" thickBot="1" x14ac:dyDescent="0.3"/>
    <row r="64" spans="2:12" x14ac:dyDescent="0.25">
      <c r="B64" s="208" t="s">
        <v>112</v>
      </c>
      <c r="C64" s="209"/>
      <c r="D64" s="209"/>
      <c r="E64" s="209"/>
      <c r="F64" s="209"/>
      <c r="G64" s="209"/>
      <c r="H64" s="209"/>
      <c r="I64" s="209"/>
      <c r="J64" s="209"/>
      <c r="K64" s="209"/>
      <c r="L64" s="210"/>
    </row>
    <row r="65" spans="2:12" ht="34.5" customHeight="1" thickBot="1" x14ac:dyDescent="0.3">
      <c r="B65" s="211"/>
      <c r="C65" s="212"/>
      <c r="D65" s="212"/>
      <c r="E65" s="212"/>
      <c r="F65" s="212"/>
      <c r="G65" s="212"/>
      <c r="H65" s="212"/>
      <c r="I65" s="212"/>
      <c r="J65" s="212"/>
      <c r="K65" s="212"/>
      <c r="L65" s="213"/>
    </row>
    <row r="66" spans="2:12" ht="15.75" thickBot="1" x14ac:dyDescent="0.3"/>
    <row r="67" spans="2:12" ht="15.75" thickBot="1" x14ac:dyDescent="0.3">
      <c r="B67" s="197" t="s">
        <v>89</v>
      </c>
      <c r="C67" s="198"/>
      <c r="D67" s="198"/>
      <c r="E67" s="198"/>
      <c r="F67" s="198"/>
      <c r="G67" s="198"/>
      <c r="H67" s="198"/>
      <c r="I67" s="198"/>
      <c r="J67" s="198"/>
      <c r="K67" s="198"/>
      <c r="L67" s="199"/>
    </row>
    <row r="68" spans="2:12" ht="15.75" thickBot="1" x14ac:dyDescent="0.3"/>
    <row r="69" spans="2:12" x14ac:dyDescent="0.25">
      <c r="B69" s="208" t="s">
        <v>113</v>
      </c>
      <c r="C69" s="209"/>
      <c r="D69" s="209"/>
      <c r="E69" s="209"/>
      <c r="F69" s="209"/>
      <c r="G69" s="209"/>
      <c r="H69" s="209"/>
      <c r="I69" s="209"/>
      <c r="J69" s="209"/>
      <c r="K69" s="209"/>
      <c r="L69" s="210"/>
    </row>
    <row r="70" spans="2:12" ht="15.75" thickBot="1" x14ac:dyDescent="0.3">
      <c r="B70" s="211"/>
      <c r="C70" s="212"/>
      <c r="D70" s="212"/>
      <c r="E70" s="212"/>
      <c r="F70" s="212"/>
      <c r="G70" s="212"/>
      <c r="H70" s="212"/>
      <c r="I70" s="212"/>
      <c r="J70" s="212"/>
      <c r="K70" s="212"/>
      <c r="L70" s="213"/>
    </row>
  </sheetData>
  <mergeCells count="29">
    <mergeCell ref="B64:L65"/>
    <mergeCell ref="B67:L67"/>
    <mergeCell ref="B69:L70"/>
    <mergeCell ref="B42:L42"/>
    <mergeCell ref="B44:L45"/>
    <mergeCell ref="B49:L50"/>
    <mergeCell ref="B52:L52"/>
    <mergeCell ref="B54:L55"/>
    <mergeCell ref="B59:L60"/>
    <mergeCell ref="B62:L62"/>
    <mergeCell ref="B57:L57"/>
    <mergeCell ref="B47:L47"/>
    <mergeCell ref="B38:L38"/>
    <mergeCell ref="B40:L40"/>
    <mergeCell ref="B30:L31"/>
    <mergeCell ref="B25:L26"/>
    <mergeCell ref="B21:L21"/>
    <mergeCell ref="B2:L2"/>
    <mergeCell ref="B33:L33"/>
    <mergeCell ref="B35:L36"/>
    <mergeCell ref="B4:L4"/>
    <mergeCell ref="B6:L7"/>
    <mergeCell ref="B9:L9"/>
    <mergeCell ref="B11:L12"/>
    <mergeCell ref="B14:L14"/>
    <mergeCell ref="B16:L17"/>
    <mergeCell ref="B19:L19"/>
    <mergeCell ref="B23:L23"/>
    <mergeCell ref="B28:L28"/>
  </mergeCells>
  <phoneticPr fontId="2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79"/>
  <sheetViews>
    <sheetView showGridLines="0" workbookViewId="0">
      <selection activeCell="J73" sqref="J73"/>
    </sheetView>
  </sheetViews>
  <sheetFormatPr baseColWidth="10" defaultRowHeight="15" x14ac:dyDescent="0.25"/>
  <cols>
    <col min="2" max="2" width="55.5703125" bestFit="1" customWidth="1"/>
    <col min="3" max="3" width="19.5703125" style="73" customWidth="1"/>
    <col min="4" max="4" width="16.28515625" bestFit="1" customWidth="1"/>
    <col min="6" max="6" width="17.42578125" bestFit="1" customWidth="1"/>
    <col min="7" max="7" width="16.42578125" bestFit="1" customWidth="1"/>
  </cols>
  <sheetData>
    <row r="2" spans="1:5" s="103" customFormat="1" ht="15.75" thickBot="1" x14ac:dyDescent="0.3">
      <c r="C2" s="104"/>
    </row>
    <row r="3" spans="1:5" ht="15.75" thickBot="1" x14ac:dyDescent="0.3">
      <c r="B3" t="s">
        <v>53</v>
      </c>
      <c r="C3" s="116">
        <v>20000000000</v>
      </c>
    </row>
    <row r="5" spans="1:5" x14ac:dyDescent="0.25">
      <c r="A5" s="88" t="s">
        <v>81</v>
      </c>
      <c r="B5" s="89" t="s">
        <v>74</v>
      </c>
    </row>
    <row r="6" spans="1:5" x14ac:dyDescent="0.25">
      <c r="A6" s="84">
        <v>1</v>
      </c>
      <c r="B6" s="85" t="s">
        <v>69</v>
      </c>
    </row>
    <row r="7" spans="1:5" x14ac:dyDescent="0.25">
      <c r="A7" s="84">
        <v>2</v>
      </c>
      <c r="B7" s="85" t="s">
        <v>70</v>
      </c>
    </row>
    <row r="8" spans="1:5" x14ac:dyDescent="0.25">
      <c r="A8" s="84">
        <v>3</v>
      </c>
      <c r="B8" s="85" t="s">
        <v>71</v>
      </c>
    </row>
    <row r="9" spans="1:5" x14ac:dyDescent="0.25">
      <c r="A9" s="86">
        <v>4</v>
      </c>
      <c r="B9" s="87" t="s">
        <v>72</v>
      </c>
    </row>
    <row r="10" spans="1:5" x14ac:dyDescent="0.25">
      <c r="A10" s="84">
        <v>5</v>
      </c>
      <c r="B10" s="85" t="s">
        <v>73</v>
      </c>
    </row>
    <row r="13" spans="1:5" x14ac:dyDescent="0.25">
      <c r="B13" t="s">
        <v>43</v>
      </c>
    </row>
    <row r="14" spans="1:5" x14ac:dyDescent="0.25">
      <c r="B14" t="s">
        <v>75</v>
      </c>
      <c r="C14" s="73">
        <v>0</v>
      </c>
      <c r="D14" s="73">
        <v>1</v>
      </c>
      <c r="E14" s="73">
        <v>1</v>
      </c>
    </row>
    <row r="15" spans="1:5" x14ac:dyDescent="0.25">
      <c r="B15" t="s">
        <v>96</v>
      </c>
      <c r="C15" s="73">
        <f>D14</f>
        <v>1</v>
      </c>
      <c r="D15" s="73">
        <v>2</v>
      </c>
      <c r="E15" s="73">
        <v>2</v>
      </c>
    </row>
    <row r="16" spans="1:5" x14ac:dyDescent="0.25">
      <c r="B16" t="s">
        <v>97</v>
      </c>
      <c r="C16" s="73">
        <f t="shared" ref="C16:C18" si="0">D15</f>
        <v>2</v>
      </c>
      <c r="D16" s="73">
        <v>3</v>
      </c>
      <c r="E16" s="73">
        <v>3</v>
      </c>
    </row>
    <row r="17" spans="2:5" x14ac:dyDescent="0.25">
      <c r="B17" t="s">
        <v>98</v>
      </c>
      <c r="C17" s="73">
        <f t="shared" si="0"/>
        <v>3</v>
      </c>
      <c r="D17" s="73">
        <v>4</v>
      </c>
      <c r="E17" s="73">
        <v>4</v>
      </c>
    </row>
    <row r="18" spans="2:5" x14ac:dyDescent="0.25">
      <c r="B18" t="s">
        <v>76</v>
      </c>
      <c r="C18" s="73">
        <f t="shared" si="0"/>
        <v>4</v>
      </c>
      <c r="D18" s="73">
        <v>99</v>
      </c>
      <c r="E18" s="73">
        <v>5</v>
      </c>
    </row>
    <row r="21" spans="2:5" x14ac:dyDescent="0.25">
      <c r="B21" t="s">
        <v>44</v>
      </c>
      <c r="D21" s="83"/>
    </row>
    <row r="22" spans="2:5" x14ac:dyDescent="0.25">
      <c r="B22" t="s">
        <v>156</v>
      </c>
      <c r="C22" s="73">
        <v>1</v>
      </c>
    </row>
    <row r="23" spans="2:5" x14ac:dyDescent="0.25">
      <c r="B23" t="s">
        <v>146</v>
      </c>
      <c r="C23" s="73">
        <v>2</v>
      </c>
    </row>
    <row r="24" spans="2:5" x14ac:dyDescent="0.25">
      <c r="B24" t="s">
        <v>147</v>
      </c>
      <c r="C24" s="73">
        <v>3</v>
      </c>
    </row>
    <row r="25" spans="2:5" x14ac:dyDescent="0.25">
      <c r="B25" t="s">
        <v>148</v>
      </c>
      <c r="C25" s="73">
        <v>4</v>
      </c>
    </row>
    <row r="26" spans="2:5" x14ac:dyDescent="0.25">
      <c r="B26" t="s">
        <v>149</v>
      </c>
      <c r="C26" s="73">
        <v>5</v>
      </c>
    </row>
    <row r="29" spans="2:5" x14ac:dyDescent="0.25">
      <c r="B29" s="83" t="s">
        <v>115</v>
      </c>
    </row>
    <row r="30" spans="2:5" x14ac:dyDescent="0.25">
      <c r="B30" t="s">
        <v>47</v>
      </c>
      <c r="C30" s="73">
        <v>1</v>
      </c>
    </row>
    <row r="31" spans="2:5" x14ac:dyDescent="0.25">
      <c r="B31" t="s">
        <v>116</v>
      </c>
      <c r="C31" s="73">
        <v>2</v>
      </c>
    </row>
    <row r="32" spans="2:5" x14ac:dyDescent="0.25">
      <c r="B32" t="s">
        <v>117</v>
      </c>
      <c r="C32" s="73">
        <v>3</v>
      </c>
    </row>
    <row r="33" spans="2:10" x14ac:dyDescent="0.25">
      <c r="B33" t="s">
        <v>118</v>
      </c>
      <c r="C33" s="73">
        <v>4</v>
      </c>
    </row>
    <row r="34" spans="2:10" x14ac:dyDescent="0.25">
      <c r="B34" t="s">
        <v>119</v>
      </c>
      <c r="C34" s="73">
        <v>5</v>
      </c>
    </row>
    <row r="36" spans="2:10" x14ac:dyDescent="0.25">
      <c r="B36" t="s">
        <v>48</v>
      </c>
    </row>
    <row r="37" spans="2:10" x14ac:dyDescent="0.25">
      <c r="B37" t="s">
        <v>120</v>
      </c>
      <c r="C37" s="73">
        <v>1</v>
      </c>
    </row>
    <row r="38" spans="2:10" x14ac:dyDescent="0.25">
      <c r="B38" t="s">
        <v>121</v>
      </c>
      <c r="C38" s="73">
        <v>2</v>
      </c>
    </row>
    <row r="39" spans="2:10" x14ac:dyDescent="0.25">
      <c r="B39" t="s">
        <v>122</v>
      </c>
      <c r="C39" s="73">
        <v>3</v>
      </c>
    </row>
    <row r="40" spans="2:10" x14ac:dyDescent="0.25">
      <c r="B40" t="s">
        <v>123</v>
      </c>
      <c r="C40" s="73">
        <v>4</v>
      </c>
    </row>
    <row r="41" spans="2:10" x14ac:dyDescent="0.25">
      <c r="B41" t="s">
        <v>124</v>
      </c>
      <c r="C41" s="73">
        <v>5</v>
      </c>
    </row>
    <row r="42" spans="2:10" x14ac:dyDescent="0.25">
      <c r="F42" s="70">
        <f>+C3</f>
        <v>20000000000</v>
      </c>
      <c r="G42" t="s">
        <v>53</v>
      </c>
    </row>
    <row r="43" spans="2:10" x14ac:dyDescent="0.25">
      <c r="F43" s="69">
        <v>0.03</v>
      </c>
      <c r="G43" t="s">
        <v>52</v>
      </c>
    </row>
    <row r="44" spans="2:10" x14ac:dyDescent="0.25">
      <c r="B44" t="s">
        <v>51</v>
      </c>
      <c r="F44" s="70">
        <f>F42*F43</f>
        <v>600000000</v>
      </c>
      <c r="J44" s="83" t="s">
        <v>80</v>
      </c>
    </row>
    <row r="45" spans="2:10" x14ac:dyDescent="0.25">
      <c r="B45" t="s">
        <v>54</v>
      </c>
      <c r="C45" s="74">
        <f t="shared" ref="C45:C46" si="1">D46</f>
        <v>0.5</v>
      </c>
      <c r="D45" s="69">
        <v>1</v>
      </c>
      <c r="E45">
        <v>5</v>
      </c>
      <c r="F45" s="70">
        <f>C45*$F$44</f>
        <v>300000000</v>
      </c>
      <c r="G45" s="70">
        <f t="shared" ref="G45:G49" si="2">D45*$F$44</f>
        <v>600000000</v>
      </c>
    </row>
    <row r="46" spans="2:10" x14ac:dyDescent="0.25">
      <c r="B46" t="s">
        <v>55</v>
      </c>
      <c r="C46" s="74">
        <f t="shared" si="1"/>
        <v>0.2</v>
      </c>
      <c r="D46" s="69">
        <v>0.5</v>
      </c>
      <c r="E46">
        <v>4</v>
      </c>
      <c r="F46" s="70">
        <f t="shared" ref="F46:F49" si="3">C46*$F$44</f>
        <v>120000000</v>
      </c>
      <c r="G46" s="70">
        <f t="shared" si="2"/>
        <v>300000000</v>
      </c>
    </row>
    <row r="47" spans="2:10" x14ac:dyDescent="0.25">
      <c r="B47" t="s">
        <v>56</v>
      </c>
      <c r="C47" s="74">
        <f>D48</f>
        <v>0.05</v>
      </c>
      <c r="D47" s="69">
        <v>0.2</v>
      </c>
      <c r="E47">
        <v>3</v>
      </c>
      <c r="F47" s="70">
        <f t="shared" si="3"/>
        <v>30000000</v>
      </c>
      <c r="G47" s="70">
        <f t="shared" si="2"/>
        <v>120000000</v>
      </c>
    </row>
    <row r="48" spans="2:10" x14ac:dyDescent="0.25">
      <c r="B48" t="s">
        <v>57</v>
      </c>
      <c r="C48" s="74">
        <f>D49</f>
        <v>0.01</v>
      </c>
      <c r="D48" s="69">
        <v>0.05</v>
      </c>
      <c r="E48">
        <v>2</v>
      </c>
      <c r="F48" s="70">
        <f t="shared" si="3"/>
        <v>6000000</v>
      </c>
      <c r="G48" s="70">
        <f t="shared" si="2"/>
        <v>30000000</v>
      </c>
    </row>
    <row r="49" spans="2:7" x14ac:dyDescent="0.25">
      <c r="B49" t="s">
        <v>58</v>
      </c>
      <c r="C49" s="74">
        <v>0</v>
      </c>
      <c r="D49" s="69">
        <v>0.01</v>
      </c>
      <c r="E49">
        <v>1</v>
      </c>
      <c r="F49" s="70">
        <f t="shared" si="3"/>
        <v>0</v>
      </c>
      <c r="G49" s="70">
        <f t="shared" si="2"/>
        <v>6000000</v>
      </c>
    </row>
    <row r="53" spans="2:7" x14ac:dyDescent="0.25">
      <c r="B53" t="s">
        <v>61</v>
      </c>
    </row>
    <row r="54" spans="2:7" x14ac:dyDescent="0.25">
      <c r="B54" s="71" t="s">
        <v>6</v>
      </c>
      <c r="C54" s="78" t="s">
        <v>157</v>
      </c>
      <c r="D54" s="71" t="s">
        <v>67</v>
      </c>
      <c r="E54">
        <f>F53</f>
        <v>0</v>
      </c>
      <c r="F54">
        <v>2.5</v>
      </c>
      <c r="G54" t="s">
        <v>6</v>
      </c>
    </row>
    <row r="55" spans="2:7" x14ac:dyDescent="0.25">
      <c r="B55" s="67" t="s">
        <v>1</v>
      </c>
      <c r="C55" s="77" t="s">
        <v>155</v>
      </c>
      <c r="D55" s="67" t="s">
        <v>66</v>
      </c>
      <c r="E55">
        <f>F54</f>
        <v>2.5</v>
      </c>
      <c r="F55">
        <v>3</v>
      </c>
      <c r="G55" t="s">
        <v>1</v>
      </c>
    </row>
    <row r="56" spans="2:7" x14ac:dyDescent="0.25">
      <c r="B56" s="68" t="s">
        <v>0</v>
      </c>
      <c r="C56" s="76" t="s">
        <v>63</v>
      </c>
      <c r="D56" s="68" t="s">
        <v>65</v>
      </c>
      <c r="E56">
        <f>F55</f>
        <v>3</v>
      </c>
      <c r="F56">
        <v>4</v>
      </c>
      <c r="G56" t="s">
        <v>0</v>
      </c>
    </row>
    <row r="57" spans="2:7" x14ac:dyDescent="0.25">
      <c r="B57" s="72" t="s">
        <v>5</v>
      </c>
      <c r="C57" s="75" t="s">
        <v>62</v>
      </c>
      <c r="D57" s="72" t="s">
        <v>64</v>
      </c>
      <c r="E57">
        <v>4</v>
      </c>
      <c r="F57">
        <v>5</v>
      </c>
      <c r="G57" t="s">
        <v>5</v>
      </c>
    </row>
    <row r="60" spans="2:7" x14ac:dyDescent="0.25">
      <c r="B60" t="s">
        <v>150</v>
      </c>
    </row>
    <row r="61" spans="2:7" x14ac:dyDescent="0.25">
      <c r="B61" s="71" t="s">
        <v>6</v>
      </c>
      <c r="C61" s="78" t="s">
        <v>68</v>
      </c>
      <c r="D61" s="81" t="s">
        <v>157</v>
      </c>
    </row>
    <row r="62" spans="2:7" x14ac:dyDescent="0.25">
      <c r="B62" s="67" t="s">
        <v>1</v>
      </c>
      <c r="C62" s="77" t="s">
        <v>144</v>
      </c>
      <c r="D62" s="67" t="s">
        <v>155</v>
      </c>
    </row>
    <row r="63" spans="2:7" ht="16.5" customHeight="1" x14ac:dyDescent="0.25">
      <c r="B63" s="68" t="s">
        <v>0</v>
      </c>
      <c r="C63" s="76" t="s">
        <v>144</v>
      </c>
      <c r="D63" s="68" t="s">
        <v>63</v>
      </c>
    </row>
    <row r="64" spans="2:7" x14ac:dyDescent="0.25">
      <c r="B64" s="72" t="s">
        <v>5</v>
      </c>
      <c r="C64" s="75" t="s">
        <v>144</v>
      </c>
      <c r="D64" s="72" t="s">
        <v>62</v>
      </c>
    </row>
    <row r="67" spans="2:4" x14ac:dyDescent="0.25">
      <c r="B67" t="s">
        <v>74</v>
      </c>
    </row>
    <row r="68" spans="2:4" x14ac:dyDescent="0.25">
      <c r="B68" t="s">
        <v>69</v>
      </c>
      <c r="C68" s="73">
        <v>1</v>
      </c>
    </row>
    <row r="69" spans="2:4" x14ac:dyDescent="0.25">
      <c r="B69" t="s">
        <v>70</v>
      </c>
      <c r="C69" s="73">
        <v>2</v>
      </c>
    </row>
    <row r="70" spans="2:4" x14ac:dyDescent="0.25">
      <c r="B70" t="s">
        <v>71</v>
      </c>
      <c r="C70" s="73">
        <v>3</v>
      </c>
    </row>
    <row r="71" spans="2:4" x14ac:dyDescent="0.25">
      <c r="B71" t="s">
        <v>72</v>
      </c>
      <c r="C71" s="73">
        <v>4</v>
      </c>
    </row>
    <row r="72" spans="2:4" x14ac:dyDescent="0.25">
      <c r="B72" t="s">
        <v>73</v>
      </c>
      <c r="C72" s="73">
        <v>5</v>
      </c>
    </row>
    <row r="75" spans="2:4" x14ac:dyDescent="0.25">
      <c r="B75" t="s">
        <v>151</v>
      </c>
    </row>
    <row r="76" spans="2:4" x14ac:dyDescent="0.25">
      <c r="B76" s="71" t="s">
        <v>6</v>
      </c>
      <c r="C76" s="78" t="s">
        <v>154</v>
      </c>
      <c r="D76" s="81" t="s">
        <v>157</v>
      </c>
    </row>
    <row r="77" spans="2:4" x14ac:dyDescent="0.25">
      <c r="B77" s="67" t="s">
        <v>1</v>
      </c>
      <c r="C77" s="77" t="s">
        <v>152</v>
      </c>
      <c r="D77" s="67" t="s">
        <v>155</v>
      </c>
    </row>
    <row r="78" spans="2:4" x14ac:dyDescent="0.25">
      <c r="B78" s="68" t="s">
        <v>0</v>
      </c>
      <c r="C78" s="76" t="s">
        <v>153</v>
      </c>
      <c r="D78" s="68" t="s">
        <v>63</v>
      </c>
    </row>
    <row r="79" spans="2:4" x14ac:dyDescent="0.25">
      <c r="B79" s="72" t="s">
        <v>5</v>
      </c>
      <c r="C79" s="75" t="s">
        <v>153</v>
      </c>
      <c r="D79" s="72" t="s">
        <v>62</v>
      </c>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0"/>
  <sheetViews>
    <sheetView showGridLines="0" tabSelected="1" zoomScale="80" zoomScaleNormal="80" zoomScalePageLayoutView="125" workbookViewId="0">
      <pane ySplit="3" topLeftCell="A4" activePane="bottomLeft" state="frozen"/>
      <selection pane="bottomLeft" activeCell="A2" sqref="A2"/>
    </sheetView>
  </sheetViews>
  <sheetFormatPr baseColWidth="10" defaultColWidth="9.140625" defaultRowHeight="12.75" x14ac:dyDescent="0.2"/>
  <cols>
    <col min="1" max="1" width="29.7109375" style="100" customWidth="1"/>
    <col min="2" max="2" width="29.7109375" style="99" customWidth="1"/>
    <col min="3" max="3" width="7.85546875" style="99" customWidth="1"/>
    <col min="4" max="5" width="10.140625" style="99" customWidth="1"/>
    <col min="6" max="6" width="7" style="99" customWidth="1"/>
    <col min="7" max="8" width="16" style="99" customWidth="1"/>
    <col min="9" max="9" width="17.28515625" style="99" customWidth="1"/>
    <col min="10" max="10" width="16.85546875" style="99" customWidth="1"/>
    <col min="11" max="12" width="17.85546875" style="99" customWidth="1"/>
    <col min="13" max="13" width="15.42578125" style="99" customWidth="1"/>
    <col min="14" max="14" width="16.42578125" style="99" customWidth="1"/>
    <col min="15" max="15" width="14.85546875" style="99" customWidth="1"/>
    <col min="16" max="16" width="16.7109375" style="99" customWidth="1"/>
    <col min="17" max="17" width="14.85546875" style="99" customWidth="1"/>
    <col min="18" max="18" width="16.5703125" style="99" customWidth="1"/>
    <col min="19" max="19" width="14.140625" style="99" customWidth="1"/>
    <col min="20" max="20" width="15.5703125" style="99" customWidth="1"/>
    <col min="21" max="22" width="16.42578125" style="100" customWidth="1"/>
    <col min="23" max="23" width="24.140625" style="99" hidden="1" customWidth="1"/>
    <col min="24" max="24" width="24" style="99" hidden="1" customWidth="1"/>
    <col min="25" max="25" width="26.140625" style="99" hidden="1" customWidth="1"/>
    <col min="26" max="26" width="26.28515625" style="99" hidden="1" customWidth="1"/>
    <col min="27" max="27" width="4.140625" style="99" customWidth="1"/>
    <col min="28" max="28" width="3.42578125" style="99" customWidth="1"/>
    <col min="29" max="37" width="9.140625" style="99" customWidth="1"/>
    <col min="38" max="16384" width="9.140625" style="99"/>
  </cols>
  <sheetData>
    <row r="1" spans="1:27" ht="65.25" customHeight="1" thickBot="1" x14ac:dyDescent="0.25">
      <c r="A1" s="133" t="s">
        <v>336</v>
      </c>
      <c r="B1" s="134"/>
      <c r="C1" s="134"/>
      <c r="D1" s="134"/>
      <c r="E1" s="135"/>
      <c r="F1" s="232" t="s">
        <v>161</v>
      </c>
      <c r="G1" s="233"/>
      <c r="H1" s="233"/>
      <c r="I1" s="233"/>
      <c r="J1" s="233"/>
      <c r="K1" s="233"/>
      <c r="L1" s="233"/>
      <c r="M1" s="233"/>
      <c r="N1" s="233"/>
      <c r="O1" s="233"/>
      <c r="P1" s="233"/>
      <c r="Q1" s="233"/>
      <c r="R1" s="233"/>
      <c r="S1" s="233"/>
      <c r="T1" s="233"/>
      <c r="U1" s="233"/>
      <c r="V1" s="233"/>
    </row>
    <row r="2" spans="1:27" s="80" customFormat="1" ht="15.75" customHeight="1" thickBot="1" x14ac:dyDescent="0.3">
      <c r="A2" s="117"/>
      <c r="B2" s="229" t="s">
        <v>79</v>
      </c>
      <c r="C2" s="230"/>
      <c r="D2" s="230"/>
      <c r="E2" s="230"/>
      <c r="F2" s="231"/>
      <c r="G2" s="119"/>
      <c r="H2" s="114">
        <v>0.25</v>
      </c>
      <c r="I2" s="119"/>
      <c r="J2" s="114">
        <v>0.1</v>
      </c>
      <c r="K2" s="122"/>
      <c r="L2" s="115">
        <v>0.25</v>
      </c>
      <c r="M2" s="122"/>
      <c r="N2" s="115">
        <v>0.15</v>
      </c>
      <c r="O2" s="117"/>
      <c r="P2" s="114">
        <v>0.25</v>
      </c>
      <c r="Q2" s="117"/>
      <c r="R2" s="114">
        <v>0</v>
      </c>
      <c r="S2" s="117"/>
      <c r="T2" s="117"/>
      <c r="U2" s="117"/>
      <c r="V2" s="117"/>
      <c r="W2" s="117"/>
      <c r="X2" s="117"/>
      <c r="Y2" s="117"/>
      <c r="Z2" s="117"/>
      <c r="AA2" s="79"/>
    </row>
    <row r="3" spans="1:27" s="80" customFormat="1" ht="141.75" customHeight="1" thickBot="1" x14ac:dyDescent="0.3">
      <c r="A3" s="118" t="s">
        <v>99</v>
      </c>
      <c r="B3" s="1" t="s">
        <v>5</v>
      </c>
      <c r="C3" s="3" t="s">
        <v>0</v>
      </c>
      <c r="D3" s="2" t="s">
        <v>1</v>
      </c>
      <c r="E3" s="82" t="s">
        <v>6</v>
      </c>
      <c r="F3" s="121" t="s">
        <v>2</v>
      </c>
      <c r="G3" s="128" t="s">
        <v>42</v>
      </c>
      <c r="H3" s="128" t="s">
        <v>42</v>
      </c>
      <c r="I3" s="129" t="s">
        <v>145</v>
      </c>
      <c r="J3" s="129" t="s">
        <v>77</v>
      </c>
      <c r="K3" s="130" t="s">
        <v>46</v>
      </c>
      <c r="L3" s="130" t="s">
        <v>45</v>
      </c>
      <c r="M3" s="131" t="s">
        <v>95</v>
      </c>
      <c r="N3" s="131" t="s">
        <v>94</v>
      </c>
      <c r="O3" s="127" t="s">
        <v>49</v>
      </c>
      <c r="P3" s="127" t="s">
        <v>50</v>
      </c>
      <c r="Q3" s="120" t="s">
        <v>59</v>
      </c>
      <c r="R3" s="120" t="s">
        <v>60</v>
      </c>
      <c r="S3" s="120" t="s">
        <v>78</v>
      </c>
      <c r="T3" s="120" t="s">
        <v>61</v>
      </c>
      <c r="U3" s="120" t="s">
        <v>158</v>
      </c>
      <c r="V3" s="120" t="s">
        <v>159</v>
      </c>
      <c r="W3" s="120" t="s">
        <v>90</v>
      </c>
      <c r="X3" s="120" t="s">
        <v>91</v>
      </c>
      <c r="Y3" s="120" t="s">
        <v>92</v>
      </c>
      <c r="Z3" s="120" t="s">
        <v>93</v>
      </c>
      <c r="AA3" s="79"/>
    </row>
    <row r="4" spans="1:27" s="93" customFormat="1" ht="51.75" customHeight="1" x14ac:dyDescent="0.25">
      <c r="A4" s="123" t="s">
        <v>138</v>
      </c>
      <c r="B4" s="101">
        <v>3</v>
      </c>
      <c r="C4" s="101">
        <v>3</v>
      </c>
      <c r="D4" s="101">
        <v>1</v>
      </c>
      <c r="E4" s="101"/>
      <c r="F4" s="105">
        <f t="shared" ref="F4:F20" si="0">SUM(B4:E4)</f>
        <v>7</v>
      </c>
      <c r="G4" s="90" t="str">
        <f>IF(B4&gt;=1,"Extremo",IF(C4&gt;=1,"Alto",IF(D4&gt;=1,"Moderado",IF(E4&gt;=1,"Bajo",IF(F4=0,"Bajo")))))</f>
        <v>Extremo</v>
      </c>
      <c r="H4" s="106">
        <f>IF(B4&gt;=1,5,IF(C4&gt;=1,4,IF(D4&gt;=1,3,IF(E4&gt;=1,2,IF(F4=0,1)))))</f>
        <v>5</v>
      </c>
      <c r="I4" s="109" t="s">
        <v>75</v>
      </c>
      <c r="J4" s="107">
        <f>INDEX(Tiempo_Ult_Aud_Calif,MATCH('Priorización A'!I4,Tiempo_Ult_Aud_Def,0))</f>
        <v>1</v>
      </c>
      <c r="K4" s="110" t="s">
        <v>147</v>
      </c>
      <c r="L4" s="108">
        <f t="shared" ref="L4:L20" si="1">INDEX(Nivel_Directivo_Calif,MATCH(K4,Nivel_Directivo_Def,0))</f>
        <v>3</v>
      </c>
      <c r="M4" s="110" t="s">
        <v>116</v>
      </c>
      <c r="N4" s="111">
        <f>INDEX(Impacto_Obj_Est_Calif,MATCH(M4,Impacto_Obj_Est_Def,0))</f>
        <v>2</v>
      </c>
      <c r="O4" s="113" t="s">
        <v>121</v>
      </c>
      <c r="P4" s="111">
        <f t="shared" ref="P4:P20" si="2">INDEX(Result_Aud_Ant_Calif,MATCH(O4,Result_Aud_Ant_Def,0))</f>
        <v>2</v>
      </c>
      <c r="Q4" s="110" t="s">
        <v>55</v>
      </c>
      <c r="R4" s="111">
        <f>INDEX(Impacto_Ppto_Calif,MATCH(Q4,Impacto_Ppto_Def,0))</f>
        <v>4</v>
      </c>
      <c r="S4" s="91">
        <f t="shared" ref="S4:S20" si="3">$H$2*H4+$J$2*J4+$L$2*L4+$N$2*N4+$P$2*P4+$R$2*R4</f>
        <v>2.9</v>
      </c>
      <c r="T4" s="91" t="str">
        <f>LOOKUP(S4,Nivel_Criticidad)</f>
        <v>Moderado</v>
      </c>
      <c r="U4" s="108" t="str">
        <f t="shared" ref="U4:U20" si="4">INDEX(Ciclo_Rotación_Calif,MATCH(T4,Ciclo_Rotación_Def,0))</f>
        <v>En la vigencia actual</v>
      </c>
      <c r="V4" s="108">
        <f>IF(T4="MODERADO", 2,IF(T4="ALTO",2,IF(T4="EXTREMO",2,IF(T4="BAJO",1,0))))</f>
        <v>2</v>
      </c>
      <c r="W4" s="112" t="str">
        <f t="shared" ref="W4:W20" si="5">IF(U4="En la vigencia actual",A4,"")</f>
        <v>Autoridad Ambiental</v>
      </c>
      <c r="X4" s="112" t="str">
        <f t="shared" ref="X4:X20" si="6">IF(OR(U4="En la vigencia actual",U4="Cada 2 años"),A4,"")</f>
        <v>Autoridad Ambiental</v>
      </c>
      <c r="Y4" s="112" t="str">
        <f t="shared" ref="Y4:Y20" si="7">IF(OR(U4="En la vigencia actual",U4="Cada 3 años"),A4,"")</f>
        <v>Autoridad Ambiental</v>
      </c>
      <c r="Z4" s="112" t="str">
        <f t="shared" ref="Z4:Z20" si="8">IF(OR(U4="En la vigencia actual",U4="Cada 2 años",U4="Cada 4 años"),A4,"")</f>
        <v>Autoridad Ambiental</v>
      </c>
      <c r="AA4" s="92"/>
    </row>
    <row r="5" spans="1:27" s="93" customFormat="1" ht="38.25" x14ac:dyDescent="0.25">
      <c r="A5" s="123" t="s">
        <v>137</v>
      </c>
      <c r="B5" s="102"/>
      <c r="C5" s="102"/>
      <c r="D5" s="102">
        <v>1</v>
      </c>
      <c r="E5" s="102"/>
      <c r="F5" s="105">
        <f t="shared" si="0"/>
        <v>1</v>
      </c>
      <c r="G5" s="90" t="str">
        <f t="shared" ref="G5:G20" si="9">IF(B5&gt;=1,"Extremo",IF(C5&gt;=1,"Alto",IF(D5&gt;=1,"Moderado",IF(E5&gt;=1,"Bajo",IF(F5=0,"Bajo")))))</f>
        <v>Moderado</v>
      </c>
      <c r="H5" s="106">
        <f t="shared" ref="H5:H20" si="10">IF(B5&gt;=1,5,IF(C5&gt;=1,4,IF(D5&gt;=1,3,IF(E5&gt;=1,2,IF(F5=0,1)))))</f>
        <v>3</v>
      </c>
      <c r="I5" s="109" t="s">
        <v>75</v>
      </c>
      <c r="J5" s="107">
        <f>INDEX(Tiempo_Ult_Aud_Calif,MATCH('Priorización A'!I5,Tiempo_Ult_Aud_Def,0))</f>
        <v>1</v>
      </c>
      <c r="K5" s="110" t="s">
        <v>156</v>
      </c>
      <c r="L5" s="108">
        <f t="shared" si="1"/>
        <v>1</v>
      </c>
      <c r="M5" s="110" t="s">
        <v>116</v>
      </c>
      <c r="N5" s="111">
        <f t="shared" ref="N5:N20" si="11">INDEX(Impacto_Obj_Est_Calif,MATCH(M5,Impacto_Obj_Est_Def,0))</f>
        <v>2</v>
      </c>
      <c r="O5" s="113" t="s">
        <v>121</v>
      </c>
      <c r="P5" s="111">
        <f t="shared" si="2"/>
        <v>2</v>
      </c>
      <c r="Q5" s="110" t="s">
        <v>56</v>
      </c>
      <c r="R5" s="111">
        <f t="shared" ref="R5:R20" si="12">INDEX(Impacto_Ppto_Calif,MATCH(Q5,Impacto_Ppto_Def,0))</f>
        <v>3</v>
      </c>
      <c r="S5" s="91">
        <f t="shared" si="3"/>
        <v>1.9000000000000001</v>
      </c>
      <c r="T5" s="91" t="str">
        <f>LOOKUP(S5,Nivel_Criticidad)</f>
        <v>Bajo</v>
      </c>
      <c r="U5" s="108" t="str">
        <f t="shared" si="4"/>
        <v>No auditar</v>
      </c>
      <c r="V5" s="108">
        <f t="shared" ref="V5:V20" si="13">IF(T5="MODERADO", 2,IF(T5="ALTO",2,IF(T5="EXTREMO",2,IF(T5="BAJO",1,0))))</f>
        <v>1</v>
      </c>
      <c r="W5" s="112" t="str">
        <f t="shared" si="5"/>
        <v/>
      </c>
      <c r="X5" s="112" t="str">
        <f t="shared" si="6"/>
        <v/>
      </c>
      <c r="Y5" s="112" t="str">
        <f t="shared" si="7"/>
        <v/>
      </c>
      <c r="Z5" s="112" t="str">
        <f t="shared" si="8"/>
        <v/>
      </c>
      <c r="AA5" s="92"/>
    </row>
    <row r="6" spans="1:27" s="93" customFormat="1" ht="25.5" x14ac:dyDescent="0.25">
      <c r="A6" s="123" t="s">
        <v>131</v>
      </c>
      <c r="B6" s="102">
        <v>1</v>
      </c>
      <c r="C6" s="102">
        <v>1</v>
      </c>
      <c r="D6" s="102"/>
      <c r="E6" s="102"/>
      <c r="F6" s="105">
        <f t="shared" si="0"/>
        <v>2</v>
      </c>
      <c r="G6" s="90" t="str">
        <f t="shared" si="9"/>
        <v>Extremo</v>
      </c>
      <c r="H6" s="106">
        <f t="shared" si="10"/>
        <v>5</v>
      </c>
      <c r="I6" s="109" t="s">
        <v>75</v>
      </c>
      <c r="J6" s="107">
        <f>INDEX(Tiempo_Ult_Aud_Calif,MATCH('Priorización A'!I6,Tiempo_Ult_Aud_Def,0))</f>
        <v>1</v>
      </c>
      <c r="K6" s="110" t="s">
        <v>156</v>
      </c>
      <c r="L6" s="108">
        <f t="shared" si="1"/>
        <v>1</v>
      </c>
      <c r="M6" s="110" t="s">
        <v>47</v>
      </c>
      <c r="N6" s="111">
        <f t="shared" si="11"/>
        <v>1</v>
      </c>
      <c r="O6" s="113" t="s">
        <v>120</v>
      </c>
      <c r="P6" s="111">
        <f t="shared" si="2"/>
        <v>1</v>
      </c>
      <c r="Q6" s="110" t="s">
        <v>54</v>
      </c>
      <c r="R6" s="111">
        <f t="shared" si="12"/>
        <v>5</v>
      </c>
      <c r="S6" s="91">
        <f t="shared" si="3"/>
        <v>2</v>
      </c>
      <c r="T6" s="91" t="str">
        <f t="shared" ref="T6:T20" si="14">LOOKUP(S6,Nivel_Criticidad)</f>
        <v>Bajo</v>
      </c>
      <c r="U6" s="108" t="str">
        <f t="shared" si="4"/>
        <v>No auditar</v>
      </c>
      <c r="V6" s="108">
        <f t="shared" si="13"/>
        <v>1</v>
      </c>
      <c r="W6" s="112" t="str">
        <f t="shared" si="5"/>
        <v/>
      </c>
      <c r="X6" s="112" t="str">
        <f t="shared" si="6"/>
        <v/>
      </c>
      <c r="Y6" s="112" t="str">
        <f t="shared" si="7"/>
        <v/>
      </c>
      <c r="Z6" s="112" t="str">
        <f t="shared" si="8"/>
        <v/>
      </c>
      <c r="AA6" s="92"/>
    </row>
    <row r="7" spans="1:27" s="93" customFormat="1" ht="38.25" x14ac:dyDescent="0.25">
      <c r="A7" s="124" t="s">
        <v>132</v>
      </c>
      <c r="B7" s="102">
        <v>1</v>
      </c>
      <c r="C7" s="102"/>
      <c r="D7" s="102">
        <v>3</v>
      </c>
      <c r="E7" s="102"/>
      <c r="F7" s="105">
        <f t="shared" si="0"/>
        <v>4</v>
      </c>
      <c r="G7" s="90" t="str">
        <f t="shared" si="9"/>
        <v>Extremo</v>
      </c>
      <c r="H7" s="106">
        <f t="shared" si="10"/>
        <v>5</v>
      </c>
      <c r="I7" s="109" t="s">
        <v>75</v>
      </c>
      <c r="J7" s="107">
        <f>INDEX(Tiempo_Ult_Aud_Calif,MATCH('Priorización A'!I7,Tiempo_Ult_Aud_Def,0))</f>
        <v>1</v>
      </c>
      <c r="K7" s="110" t="s">
        <v>156</v>
      </c>
      <c r="L7" s="108">
        <f t="shared" si="1"/>
        <v>1</v>
      </c>
      <c r="M7" s="110" t="s">
        <v>116</v>
      </c>
      <c r="N7" s="111">
        <f t="shared" si="11"/>
        <v>2</v>
      </c>
      <c r="O7" s="113" t="s">
        <v>120</v>
      </c>
      <c r="P7" s="111">
        <f t="shared" si="2"/>
        <v>1</v>
      </c>
      <c r="Q7" s="110" t="s">
        <v>55</v>
      </c>
      <c r="R7" s="111">
        <f t="shared" si="12"/>
        <v>4</v>
      </c>
      <c r="S7" s="91">
        <f t="shared" si="3"/>
        <v>2.1500000000000004</v>
      </c>
      <c r="T7" s="91" t="str">
        <f t="shared" si="14"/>
        <v>Bajo</v>
      </c>
      <c r="U7" s="108" t="str">
        <f t="shared" si="4"/>
        <v>No auditar</v>
      </c>
      <c r="V7" s="108">
        <f t="shared" si="13"/>
        <v>1</v>
      </c>
      <c r="W7" s="112" t="str">
        <f t="shared" si="5"/>
        <v/>
      </c>
      <c r="X7" s="112" t="str">
        <f t="shared" si="6"/>
        <v/>
      </c>
      <c r="Y7" s="112" t="str">
        <f t="shared" si="7"/>
        <v/>
      </c>
      <c r="Z7" s="112" t="str">
        <f t="shared" si="8"/>
        <v/>
      </c>
      <c r="AA7" s="92"/>
    </row>
    <row r="8" spans="1:27" s="93" customFormat="1" ht="25.5" x14ac:dyDescent="0.25">
      <c r="A8" s="125" t="s">
        <v>133</v>
      </c>
      <c r="B8" s="102">
        <v>2</v>
      </c>
      <c r="C8" s="102"/>
      <c r="D8" s="102">
        <v>2</v>
      </c>
      <c r="E8" s="102"/>
      <c r="F8" s="105">
        <f t="shared" si="0"/>
        <v>4</v>
      </c>
      <c r="G8" s="90" t="str">
        <f t="shared" si="9"/>
        <v>Extremo</v>
      </c>
      <c r="H8" s="106">
        <f t="shared" si="10"/>
        <v>5</v>
      </c>
      <c r="I8" s="109" t="s">
        <v>75</v>
      </c>
      <c r="J8" s="107">
        <f>INDEX(Tiempo_Ult_Aud_Calif,MATCH('Priorización A'!I8,Tiempo_Ult_Aud_Def,0))</f>
        <v>1</v>
      </c>
      <c r="K8" s="110" t="s">
        <v>156</v>
      </c>
      <c r="L8" s="108">
        <f t="shared" si="1"/>
        <v>1</v>
      </c>
      <c r="M8" s="110" t="s">
        <v>47</v>
      </c>
      <c r="N8" s="111">
        <f t="shared" si="11"/>
        <v>1</v>
      </c>
      <c r="O8" s="113" t="s">
        <v>120</v>
      </c>
      <c r="P8" s="111">
        <f t="shared" si="2"/>
        <v>1</v>
      </c>
      <c r="Q8" s="110" t="s">
        <v>54</v>
      </c>
      <c r="R8" s="111">
        <f t="shared" si="12"/>
        <v>5</v>
      </c>
      <c r="S8" s="91">
        <f t="shared" si="3"/>
        <v>2</v>
      </c>
      <c r="T8" s="91" t="str">
        <f>LOOKUP(S8,Nivel_Criticidad)</f>
        <v>Bajo</v>
      </c>
      <c r="U8" s="108" t="str">
        <f t="shared" si="4"/>
        <v>No auditar</v>
      </c>
      <c r="V8" s="108">
        <f t="shared" si="13"/>
        <v>1</v>
      </c>
      <c r="W8" s="112" t="str">
        <f t="shared" si="5"/>
        <v/>
      </c>
      <c r="X8" s="112" t="str">
        <f t="shared" si="6"/>
        <v/>
      </c>
      <c r="Y8" s="112" t="str">
        <f t="shared" si="7"/>
        <v/>
      </c>
      <c r="Z8" s="112" t="str">
        <f t="shared" si="8"/>
        <v/>
      </c>
      <c r="AA8" s="92"/>
    </row>
    <row r="9" spans="1:27" s="93" customFormat="1" ht="37.5" customHeight="1" x14ac:dyDescent="0.25">
      <c r="A9" s="125" t="s">
        <v>134</v>
      </c>
      <c r="B9" s="102">
        <v>1</v>
      </c>
      <c r="C9" s="102">
        <v>1</v>
      </c>
      <c r="D9" s="102"/>
      <c r="E9" s="102"/>
      <c r="F9" s="105">
        <f t="shared" si="0"/>
        <v>2</v>
      </c>
      <c r="G9" s="90" t="str">
        <f t="shared" si="9"/>
        <v>Extremo</v>
      </c>
      <c r="H9" s="106">
        <f t="shared" si="10"/>
        <v>5</v>
      </c>
      <c r="I9" s="109" t="s">
        <v>75</v>
      </c>
      <c r="J9" s="107">
        <f>INDEX(Tiempo_Ult_Aud_Calif,MATCH('Priorización A'!I9,Tiempo_Ult_Aud_Def,0))</f>
        <v>1</v>
      </c>
      <c r="K9" s="110" t="s">
        <v>147</v>
      </c>
      <c r="L9" s="108">
        <f t="shared" si="1"/>
        <v>3</v>
      </c>
      <c r="M9" s="110" t="s">
        <v>116</v>
      </c>
      <c r="N9" s="111">
        <f t="shared" si="11"/>
        <v>2</v>
      </c>
      <c r="O9" s="113" t="s">
        <v>121</v>
      </c>
      <c r="P9" s="111">
        <f t="shared" si="2"/>
        <v>2</v>
      </c>
      <c r="Q9" s="110" t="s">
        <v>55</v>
      </c>
      <c r="R9" s="111">
        <f t="shared" si="12"/>
        <v>4</v>
      </c>
      <c r="S9" s="91">
        <f t="shared" si="3"/>
        <v>2.9</v>
      </c>
      <c r="T9" s="91" t="str">
        <f t="shared" si="14"/>
        <v>Moderado</v>
      </c>
      <c r="U9" s="108" t="str">
        <f t="shared" si="4"/>
        <v>En la vigencia actual</v>
      </c>
      <c r="V9" s="108">
        <f t="shared" si="13"/>
        <v>2</v>
      </c>
      <c r="W9" s="112" t="str">
        <f t="shared" si="5"/>
        <v>Servicio al Ciudadano</v>
      </c>
      <c r="X9" s="112" t="str">
        <f t="shared" si="6"/>
        <v>Servicio al Ciudadano</v>
      </c>
      <c r="Y9" s="112" t="str">
        <f t="shared" si="7"/>
        <v>Servicio al Ciudadano</v>
      </c>
      <c r="Z9" s="112" t="str">
        <f t="shared" si="8"/>
        <v>Servicio al Ciudadano</v>
      </c>
      <c r="AA9" s="92"/>
    </row>
    <row r="10" spans="1:27" s="93" customFormat="1" ht="25.5" x14ac:dyDescent="0.25">
      <c r="A10" s="125" t="s">
        <v>135</v>
      </c>
      <c r="B10" s="102">
        <v>1</v>
      </c>
      <c r="C10" s="102">
        <v>2</v>
      </c>
      <c r="D10" s="102"/>
      <c r="E10" s="102"/>
      <c r="F10" s="105">
        <f t="shared" si="0"/>
        <v>3</v>
      </c>
      <c r="G10" s="90" t="str">
        <f t="shared" si="9"/>
        <v>Extremo</v>
      </c>
      <c r="H10" s="106">
        <f t="shared" si="10"/>
        <v>5</v>
      </c>
      <c r="I10" s="109" t="s">
        <v>75</v>
      </c>
      <c r="J10" s="107">
        <f>INDEX(Tiempo_Ult_Aud_Calif,MATCH('Priorización A'!I10,Tiempo_Ult_Aud_Def,0))</f>
        <v>1</v>
      </c>
      <c r="K10" s="110" t="s">
        <v>156</v>
      </c>
      <c r="L10" s="108">
        <f t="shared" si="1"/>
        <v>1</v>
      </c>
      <c r="M10" s="110" t="s">
        <v>47</v>
      </c>
      <c r="N10" s="111">
        <f t="shared" si="11"/>
        <v>1</v>
      </c>
      <c r="O10" s="113" t="s">
        <v>121</v>
      </c>
      <c r="P10" s="111">
        <f t="shared" si="2"/>
        <v>2</v>
      </c>
      <c r="Q10" s="110" t="s">
        <v>55</v>
      </c>
      <c r="R10" s="111">
        <f t="shared" si="12"/>
        <v>4</v>
      </c>
      <c r="S10" s="91">
        <f t="shared" si="3"/>
        <v>2.25</v>
      </c>
      <c r="T10" s="91" t="str">
        <f t="shared" si="14"/>
        <v>Bajo</v>
      </c>
      <c r="U10" s="108" t="str">
        <f t="shared" si="4"/>
        <v>No auditar</v>
      </c>
      <c r="V10" s="108">
        <f t="shared" si="13"/>
        <v>1</v>
      </c>
      <c r="W10" s="112" t="str">
        <f t="shared" si="5"/>
        <v/>
      </c>
      <c r="X10" s="112" t="str">
        <f t="shared" si="6"/>
        <v/>
      </c>
      <c r="Y10" s="112" t="str">
        <f t="shared" si="7"/>
        <v/>
      </c>
      <c r="Z10" s="112" t="str">
        <f t="shared" si="8"/>
        <v/>
      </c>
      <c r="AA10" s="92"/>
    </row>
    <row r="11" spans="1:27" s="93" customFormat="1" ht="38.25" x14ac:dyDescent="0.25">
      <c r="A11" s="125" t="s">
        <v>136</v>
      </c>
      <c r="B11" s="102">
        <v>1</v>
      </c>
      <c r="C11" s="102">
        <v>2</v>
      </c>
      <c r="D11" s="102"/>
      <c r="E11" s="102"/>
      <c r="F11" s="105">
        <f t="shared" si="0"/>
        <v>3</v>
      </c>
      <c r="G11" s="90" t="str">
        <f t="shared" si="9"/>
        <v>Extremo</v>
      </c>
      <c r="H11" s="106">
        <f t="shared" si="10"/>
        <v>5</v>
      </c>
      <c r="I11" s="109" t="s">
        <v>75</v>
      </c>
      <c r="J11" s="107">
        <f>INDEX(Tiempo_Ult_Aud_Calif,MATCH('Priorización A'!I11,Tiempo_Ult_Aud_Def,0))</f>
        <v>1</v>
      </c>
      <c r="K11" s="110" t="s">
        <v>156</v>
      </c>
      <c r="L11" s="108">
        <f t="shared" si="1"/>
        <v>1</v>
      </c>
      <c r="M11" s="110" t="s">
        <v>116</v>
      </c>
      <c r="N11" s="111">
        <f t="shared" si="11"/>
        <v>2</v>
      </c>
      <c r="O11" s="113" t="s">
        <v>120</v>
      </c>
      <c r="P11" s="111">
        <f t="shared" si="2"/>
        <v>1</v>
      </c>
      <c r="Q11" s="110" t="s">
        <v>58</v>
      </c>
      <c r="R11" s="111">
        <f t="shared" si="12"/>
        <v>1</v>
      </c>
      <c r="S11" s="91">
        <f t="shared" si="3"/>
        <v>2.1500000000000004</v>
      </c>
      <c r="T11" s="91" t="str">
        <f t="shared" si="14"/>
        <v>Bajo</v>
      </c>
      <c r="U11" s="108" t="str">
        <f t="shared" si="4"/>
        <v>No auditar</v>
      </c>
      <c r="V11" s="108">
        <f t="shared" si="13"/>
        <v>1</v>
      </c>
      <c r="W11" s="112" t="str">
        <f t="shared" si="5"/>
        <v/>
      </c>
      <c r="X11" s="112" t="str">
        <f t="shared" si="6"/>
        <v/>
      </c>
      <c r="Y11" s="112" t="str">
        <f t="shared" si="7"/>
        <v/>
      </c>
      <c r="Z11" s="112" t="str">
        <f t="shared" si="8"/>
        <v/>
      </c>
      <c r="AA11" s="92"/>
    </row>
    <row r="12" spans="1:27" s="93" customFormat="1" ht="31.5" x14ac:dyDescent="0.25">
      <c r="A12" s="125" t="s">
        <v>130</v>
      </c>
      <c r="B12" s="102"/>
      <c r="C12" s="102"/>
      <c r="D12" s="102">
        <v>1</v>
      </c>
      <c r="E12" s="102"/>
      <c r="F12" s="105">
        <f t="shared" si="0"/>
        <v>1</v>
      </c>
      <c r="G12" s="90" t="str">
        <f t="shared" si="9"/>
        <v>Moderado</v>
      </c>
      <c r="H12" s="106">
        <f t="shared" si="10"/>
        <v>3</v>
      </c>
      <c r="I12" s="109" t="s">
        <v>75</v>
      </c>
      <c r="J12" s="107">
        <f>INDEX(Tiempo_Ult_Aud_Calif,MATCH('Priorización A'!I12,Tiempo_Ult_Aud_Def,0))</f>
        <v>1</v>
      </c>
      <c r="K12" s="110" t="s">
        <v>156</v>
      </c>
      <c r="L12" s="108">
        <f t="shared" si="1"/>
        <v>1</v>
      </c>
      <c r="M12" s="110" t="s">
        <v>47</v>
      </c>
      <c r="N12" s="111">
        <f t="shared" si="11"/>
        <v>1</v>
      </c>
      <c r="O12" s="113" t="s">
        <v>120</v>
      </c>
      <c r="P12" s="111">
        <f t="shared" si="2"/>
        <v>1</v>
      </c>
      <c r="Q12" s="110" t="s">
        <v>55</v>
      </c>
      <c r="R12" s="111">
        <f t="shared" si="12"/>
        <v>4</v>
      </c>
      <c r="S12" s="91">
        <f t="shared" si="3"/>
        <v>1.5</v>
      </c>
      <c r="T12" s="91" t="str">
        <f t="shared" si="14"/>
        <v>Bajo</v>
      </c>
      <c r="U12" s="108" t="str">
        <f t="shared" si="4"/>
        <v>No auditar</v>
      </c>
      <c r="V12" s="108">
        <f t="shared" si="13"/>
        <v>1</v>
      </c>
      <c r="W12" s="112" t="str">
        <f t="shared" si="5"/>
        <v/>
      </c>
      <c r="X12" s="112" t="str">
        <f t="shared" si="6"/>
        <v/>
      </c>
      <c r="Y12" s="112" t="str">
        <f t="shared" si="7"/>
        <v/>
      </c>
      <c r="Z12" s="112" t="str">
        <f t="shared" si="8"/>
        <v/>
      </c>
      <c r="AA12" s="92"/>
    </row>
    <row r="13" spans="1:27" s="93" customFormat="1" ht="25.5" x14ac:dyDescent="0.25">
      <c r="A13" s="125" t="s">
        <v>129</v>
      </c>
      <c r="B13" s="102"/>
      <c r="C13" s="102">
        <v>1</v>
      </c>
      <c r="D13" s="102">
        <v>2</v>
      </c>
      <c r="E13" s="102"/>
      <c r="F13" s="105">
        <f t="shared" si="0"/>
        <v>3</v>
      </c>
      <c r="G13" s="90" t="str">
        <f>IF(B13&gt;=1,"Extremo",IF(C13&gt;=1,"Alto",IF(D13&gt;=1,"Moderado",IF(E13&gt;=1,"Bajo",IF(F13=0,"Bajo")))))</f>
        <v>Alto</v>
      </c>
      <c r="H13" s="106">
        <f>IF(B13&gt;=1,5,IF(C13&gt;=1,4,IF(D13&gt;=1,3,IF(E13&gt;=1,2,IF(F13=0,1)))))</f>
        <v>4</v>
      </c>
      <c r="I13" s="109" t="s">
        <v>75</v>
      </c>
      <c r="J13" s="107">
        <f>INDEX(Tiempo_Ult_Aud_Calif,MATCH('Priorización A'!I13,Tiempo_Ult_Aud_Def,0))</f>
        <v>1</v>
      </c>
      <c r="K13" s="110" t="s">
        <v>156</v>
      </c>
      <c r="L13" s="108">
        <f t="shared" si="1"/>
        <v>1</v>
      </c>
      <c r="M13" s="110" t="s">
        <v>47</v>
      </c>
      <c r="N13" s="111">
        <f t="shared" si="11"/>
        <v>1</v>
      </c>
      <c r="O13" s="113" t="s">
        <v>120</v>
      </c>
      <c r="P13" s="111">
        <f t="shared" si="2"/>
        <v>1</v>
      </c>
      <c r="Q13" s="110" t="s">
        <v>55</v>
      </c>
      <c r="R13" s="111">
        <f t="shared" si="12"/>
        <v>4</v>
      </c>
      <c r="S13" s="91">
        <f t="shared" si="3"/>
        <v>1.75</v>
      </c>
      <c r="T13" s="91" t="str">
        <f t="shared" si="14"/>
        <v>Bajo</v>
      </c>
      <c r="U13" s="108" t="str">
        <f t="shared" si="4"/>
        <v>No auditar</v>
      </c>
      <c r="V13" s="108">
        <f t="shared" si="13"/>
        <v>1</v>
      </c>
      <c r="W13" s="112" t="str">
        <f t="shared" si="5"/>
        <v/>
      </c>
      <c r="X13" s="112" t="str">
        <f t="shared" si="6"/>
        <v/>
      </c>
      <c r="Y13" s="112" t="str">
        <f t="shared" si="7"/>
        <v/>
      </c>
      <c r="Z13" s="112" t="str">
        <f t="shared" si="8"/>
        <v/>
      </c>
      <c r="AA13" s="92"/>
    </row>
    <row r="14" spans="1:27" s="93" customFormat="1" ht="38.25" x14ac:dyDescent="0.25">
      <c r="A14" s="125" t="s">
        <v>126</v>
      </c>
      <c r="B14" s="102"/>
      <c r="C14" s="102">
        <v>2</v>
      </c>
      <c r="D14" s="102">
        <v>3</v>
      </c>
      <c r="E14" s="102"/>
      <c r="F14" s="105">
        <f t="shared" si="0"/>
        <v>5</v>
      </c>
      <c r="G14" s="90" t="str">
        <f t="shared" si="9"/>
        <v>Alto</v>
      </c>
      <c r="H14" s="106">
        <f t="shared" si="10"/>
        <v>4</v>
      </c>
      <c r="I14" s="109" t="s">
        <v>75</v>
      </c>
      <c r="J14" s="107">
        <f>INDEX(Tiempo_Ult_Aud_Calif,MATCH('Priorización A'!I14,Tiempo_Ult_Aud_Def,0))</f>
        <v>1</v>
      </c>
      <c r="K14" s="110" t="s">
        <v>156</v>
      </c>
      <c r="L14" s="108">
        <f t="shared" si="1"/>
        <v>1</v>
      </c>
      <c r="M14" s="110" t="s">
        <v>47</v>
      </c>
      <c r="N14" s="111">
        <f t="shared" si="11"/>
        <v>1</v>
      </c>
      <c r="O14" s="113" t="s">
        <v>124</v>
      </c>
      <c r="P14" s="111">
        <f t="shared" si="2"/>
        <v>5</v>
      </c>
      <c r="Q14" s="110" t="s">
        <v>55</v>
      </c>
      <c r="R14" s="111">
        <f t="shared" si="12"/>
        <v>4</v>
      </c>
      <c r="S14" s="91">
        <f t="shared" si="3"/>
        <v>2.75</v>
      </c>
      <c r="T14" s="91" t="str">
        <f t="shared" si="14"/>
        <v>Moderado</v>
      </c>
      <c r="U14" s="108" t="str">
        <f t="shared" si="4"/>
        <v>En la vigencia actual</v>
      </c>
      <c r="V14" s="108">
        <f t="shared" si="13"/>
        <v>2</v>
      </c>
      <c r="W14" s="112" t="str">
        <f t="shared" si="5"/>
        <v>Gestión Financiera</v>
      </c>
      <c r="X14" s="112" t="str">
        <f t="shared" si="6"/>
        <v>Gestión Financiera</v>
      </c>
      <c r="Y14" s="112" t="str">
        <f t="shared" si="7"/>
        <v>Gestión Financiera</v>
      </c>
      <c r="Z14" s="112" t="str">
        <f t="shared" si="8"/>
        <v>Gestión Financiera</v>
      </c>
      <c r="AA14" s="92"/>
    </row>
    <row r="15" spans="1:27" s="93" customFormat="1" ht="25.5" x14ac:dyDescent="0.25">
      <c r="A15" s="125" t="s">
        <v>125</v>
      </c>
      <c r="B15" s="102">
        <v>1</v>
      </c>
      <c r="C15" s="102"/>
      <c r="D15" s="102">
        <v>3</v>
      </c>
      <c r="E15" s="102"/>
      <c r="F15" s="105">
        <f t="shared" si="0"/>
        <v>4</v>
      </c>
      <c r="G15" s="90" t="str">
        <f t="shared" si="9"/>
        <v>Extremo</v>
      </c>
      <c r="H15" s="106">
        <f t="shared" si="10"/>
        <v>5</v>
      </c>
      <c r="I15" s="109" t="s">
        <v>75</v>
      </c>
      <c r="J15" s="107">
        <f>INDEX(Tiempo_Ult_Aud_Calif,MATCH('Priorización A'!I15,Tiempo_Ult_Aud_Def,0))</f>
        <v>1</v>
      </c>
      <c r="K15" s="110" t="s">
        <v>156</v>
      </c>
      <c r="L15" s="108">
        <f t="shared" si="1"/>
        <v>1</v>
      </c>
      <c r="M15" s="110" t="s">
        <v>47</v>
      </c>
      <c r="N15" s="111">
        <f t="shared" si="11"/>
        <v>1</v>
      </c>
      <c r="O15" s="113" t="s">
        <v>120</v>
      </c>
      <c r="P15" s="111">
        <f t="shared" si="2"/>
        <v>1</v>
      </c>
      <c r="Q15" s="110" t="s">
        <v>55</v>
      </c>
      <c r="R15" s="111">
        <f t="shared" si="12"/>
        <v>4</v>
      </c>
      <c r="S15" s="91">
        <f t="shared" si="3"/>
        <v>2</v>
      </c>
      <c r="T15" s="91" t="str">
        <f t="shared" si="14"/>
        <v>Bajo</v>
      </c>
      <c r="U15" s="108" t="str">
        <f t="shared" si="4"/>
        <v>No auditar</v>
      </c>
      <c r="V15" s="108">
        <f t="shared" si="13"/>
        <v>1</v>
      </c>
      <c r="W15" s="112" t="str">
        <f t="shared" si="5"/>
        <v/>
      </c>
      <c r="X15" s="112" t="str">
        <f t="shared" si="6"/>
        <v/>
      </c>
      <c r="Y15" s="112" t="str">
        <f t="shared" si="7"/>
        <v/>
      </c>
      <c r="Z15" s="112" t="str">
        <f t="shared" si="8"/>
        <v/>
      </c>
      <c r="AA15" s="92"/>
    </row>
    <row r="16" spans="1:27" s="93" customFormat="1" ht="31.5" x14ac:dyDescent="0.25">
      <c r="A16" s="125" t="s">
        <v>139</v>
      </c>
      <c r="B16" s="102">
        <v>1</v>
      </c>
      <c r="C16" s="102">
        <v>2</v>
      </c>
      <c r="D16" s="102">
        <v>1</v>
      </c>
      <c r="E16" s="102"/>
      <c r="F16" s="105">
        <f t="shared" si="0"/>
        <v>4</v>
      </c>
      <c r="G16" s="90" t="str">
        <f t="shared" si="9"/>
        <v>Extremo</v>
      </c>
      <c r="H16" s="106">
        <f t="shared" si="10"/>
        <v>5</v>
      </c>
      <c r="I16" s="109" t="s">
        <v>75</v>
      </c>
      <c r="J16" s="107">
        <f>INDEX(Tiempo_Ult_Aud_Calif,MATCH('Priorización A'!I16,Tiempo_Ult_Aud_Def,0))</f>
        <v>1</v>
      </c>
      <c r="K16" s="110" t="s">
        <v>156</v>
      </c>
      <c r="L16" s="108">
        <f t="shared" si="1"/>
        <v>1</v>
      </c>
      <c r="M16" s="110" t="s">
        <v>47</v>
      </c>
      <c r="N16" s="111">
        <f t="shared" si="11"/>
        <v>1</v>
      </c>
      <c r="O16" s="113" t="s">
        <v>120</v>
      </c>
      <c r="P16" s="111">
        <f t="shared" si="2"/>
        <v>1</v>
      </c>
      <c r="Q16" s="110" t="s">
        <v>55</v>
      </c>
      <c r="R16" s="111">
        <f t="shared" si="12"/>
        <v>4</v>
      </c>
      <c r="S16" s="91">
        <f t="shared" si="3"/>
        <v>2</v>
      </c>
      <c r="T16" s="91" t="str">
        <f t="shared" si="14"/>
        <v>Bajo</v>
      </c>
      <c r="U16" s="108" t="str">
        <f t="shared" si="4"/>
        <v>No auditar</v>
      </c>
      <c r="V16" s="108">
        <f t="shared" si="13"/>
        <v>1</v>
      </c>
      <c r="W16" s="112" t="str">
        <f t="shared" si="5"/>
        <v/>
      </c>
      <c r="X16" s="112" t="str">
        <f t="shared" si="6"/>
        <v/>
      </c>
      <c r="Y16" s="112" t="str">
        <f t="shared" si="7"/>
        <v/>
      </c>
      <c r="Z16" s="112" t="str">
        <f t="shared" si="8"/>
        <v/>
      </c>
      <c r="AA16" s="92"/>
    </row>
    <row r="17" spans="1:27" s="93" customFormat="1" ht="25.5" x14ac:dyDescent="0.25">
      <c r="A17" s="125" t="s">
        <v>140</v>
      </c>
      <c r="B17" s="102"/>
      <c r="C17" s="102"/>
      <c r="D17" s="102">
        <v>1</v>
      </c>
      <c r="E17" s="102"/>
      <c r="F17" s="105">
        <f t="shared" si="0"/>
        <v>1</v>
      </c>
      <c r="G17" s="90" t="str">
        <f t="shared" si="9"/>
        <v>Moderado</v>
      </c>
      <c r="H17" s="106">
        <f t="shared" si="10"/>
        <v>3</v>
      </c>
      <c r="I17" s="109" t="s">
        <v>75</v>
      </c>
      <c r="J17" s="107">
        <f>INDEX(Tiempo_Ult_Aud_Calif,MATCH('Priorización A'!I17,Tiempo_Ult_Aud_Def,0))</f>
        <v>1</v>
      </c>
      <c r="K17" s="110" t="s">
        <v>156</v>
      </c>
      <c r="L17" s="108">
        <f>INDEX(Nivel_Directivo_Calif,MATCH(K17,Nivel_Directivo_Def,0))</f>
        <v>1</v>
      </c>
      <c r="M17" s="110" t="s">
        <v>47</v>
      </c>
      <c r="N17" s="111">
        <f t="shared" si="11"/>
        <v>1</v>
      </c>
      <c r="O17" s="113" t="s">
        <v>120</v>
      </c>
      <c r="P17" s="111">
        <f t="shared" si="2"/>
        <v>1</v>
      </c>
      <c r="Q17" s="110" t="s">
        <v>55</v>
      </c>
      <c r="R17" s="111">
        <f t="shared" si="12"/>
        <v>4</v>
      </c>
      <c r="S17" s="91">
        <f t="shared" si="3"/>
        <v>1.5</v>
      </c>
      <c r="T17" s="91" t="str">
        <f t="shared" si="14"/>
        <v>Bajo</v>
      </c>
      <c r="U17" s="108" t="str">
        <f t="shared" si="4"/>
        <v>No auditar</v>
      </c>
      <c r="V17" s="108">
        <f t="shared" si="13"/>
        <v>1</v>
      </c>
      <c r="W17" s="112" t="str">
        <f t="shared" si="5"/>
        <v/>
      </c>
      <c r="X17" s="112" t="str">
        <f t="shared" si="6"/>
        <v/>
      </c>
      <c r="Y17" s="112" t="str">
        <f t="shared" si="7"/>
        <v/>
      </c>
      <c r="Z17" s="112" t="str">
        <f t="shared" si="8"/>
        <v/>
      </c>
      <c r="AA17" s="92"/>
    </row>
    <row r="18" spans="1:27" s="93" customFormat="1" ht="25.5" x14ac:dyDescent="0.25">
      <c r="A18" s="132" t="s">
        <v>141</v>
      </c>
      <c r="B18" s="102">
        <v>3</v>
      </c>
      <c r="C18" s="102">
        <v>1</v>
      </c>
      <c r="D18" s="102">
        <v>1</v>
      </c>
      <c r="E18" s="102"/>
      <c r="F18" s="105">
        <f t="shared" si="0"/>
        <v>5</v>
      </c>
      <c r="G18" s="90" t="str">
        <f t="shared" si="9"/>
        <v>Extremo</v>
      </c>
      <c r="H18" s="106">
        <f t="shared" si="10"/>
        <v>5</v>
      </c>
      <c r="I18" s="109" t="s">
        <v>75</v>
      </c>
      <c r="J18" s="107">
        <f>INDEX(Tiempo_Ult_Aud_Calif,MATCH('Priorización A'!I18,Tiempo_Ult_Aud_Def,0))</f>
        <v>1</v>
      </c>
      <c r="K18" s="110" t="s">
        <v>156</v>
      </c>
      <c r="L18" s="108">
        <f>INDEX(Nivel_Directivo_Calif,MATCH(K18,Nivel_Directivo_Def,0))</f>
        <v>1</v>
      </c>
      <c r="M18" s="110" t="s">
        <v>47</v>
      </c>
      <c r="N18" s="111">
        <f t="shared" si="11"/>
        <v>1</v>
      </c>
      <c r="O18" s="113" t="s">
        <v>121</v>
      </c>
      <c r="P18" s="111">
        <f t="shared" si="2"/>
        <v>2</v>
      </c>
      <c r="Q18" s="110" t="s">
        <v>55</v>
      </c>
      <c r="R18" s="111">
        <f t="shared" si="12"/>
        <v>4</v>
      </c>
      <c r="S18" s="91">
        <f t="shared" si="3"/>
        <v>2.25</v>
      </c>
      <c r="T18" s="91" t="str">
        <f t="shared" si="14"/>
        <v>Bajo</v>
      </c>
      <c r="U18" s="108" t="str">
        <f t="shared" si="4"/>
        <v>No auditar</v>
      </c>
      <c r="V18" s="108">
        <f t="shared" si="13"/>
        <v>1</v>
      </c>
      <c r="W18" s="112" t="str">
        <f t="shared" si="5"/>
        <v/>
      </c>
      <c r="X18" s="112" t="str">
        <f t="shared" si="6"/>
        <v/>
      </c>
      <c r="Y18" s="112" t="str">
        <f t="shared" si="7"/>
        <v/>
      </c>
      <c r="Z18" s="112" t="str">
        <f t="shared" si="8"/>
        <v/>
      </c>
      <c r="AA18" s="92"/>
    </row>
    <row r="19" spans="1:27" s="93" customFormat="1" ht="31.5" x14ac:dyDescent="0.25">
      <c r="A19" s="132" t="s">
        <v>142</v>
      </c>
      <c r="B19" s="102">
        <v>1</v>
      </c>
      <c r="C19" s="102"/>
      <c r="D19" s="102">
        <v>3</v>
      </c>
      <c r="E19" s="102"/>
      <c r="F19" s="105">
        <f t="shared" si="0"/>
        <v>4</v>
      </c>
      <c r="G19" s="90" t="str">
        <f t="shared" si="9"/>
        <v>Extremo</v>
      </c>
      <c r="H19" s="106">
        <f t="shared" si="10"/>
        <v>5</v>
      </c>
      <c r="I19" s="109" t="s">
        <v>75</v>
      </c>
      <c r="J19" s="107">
        <f>INDEX(Tiempo_Ult_Aud_Calif,MATCH('Priorización A'!I19,Tiempo_Ult_Aud_Def,0))</f>
        <v>1</v>
      </c>
      <c r="K19" s="110" t="s">
        <v>156</v>
      </c>
      <c r="L19" s="108">
        <f t="shared" si="1"/>
        <v>1</v>
      </c>
      <c r="M19" s="110" t="s">
        <v>47</v>
      </c>
      <c r="N19" s="111">
        <f t="shared" si="11"/>
        <v>1</v>
      </c>
      <c r="O19" s="113" t="s">
        <v>121</v>
      </c>
      <c r="P19" s="111">
        <f t="shared" si="2"/>
        <v>2</v>
      </c>
      <c r="Q19" s="110" t="s">
        <v>55</v>
      </c>
      <c r="R19" s="111">
        <f t="shared" si="12"/>
        <v>4</v>
      </c>
      <c r="S19" s="91">
        <f t="shared" si="3"/>
        <v>2.25</v>
      </c>
      <c r="T19" s="91" t="str">
        <f t="shared" si="14"/>
        <v>Bajo</v>
      </c>
      <c r="U19" s="108" t="str">
        <f t="shared" si="4"/>
        <v>No auditar</v>
      </c>
      <c r="V19" s="108">
        <f t="shared" si="13"/>
        <v>1</v>
      </c>
      <c r="W19" s="112" t="str">
        <f t="shared" si="5"/>
        <v/>
      </c>
      <c r="X19" s="112" t="str">
        <f t="shared" si="6"/>
        <v/>
      </c>
      <c r="Y19" s="112" t="str">
        <f t="shared" si="7"/>
        <v/>
      </c>
      <c r="Z19" s="112" t="str">
        <f t="shared" si="8"/>
        <v/>
      </c>
      <c r="AA19" s="92"/>
    </row>
    <row r="20" spans="1:27" s="93" customFormat="1" ht="26.25" thickBot="1" x14ac:dyDescent="0.3">
      <c r="A20" s="126" t="s">
        <v>143</v>
      </c>
      <c r="B20" s="102"/>
      <c r="C20" s="102"/>
      <c r="D20" s="102">
        <v>2</v>
      </c>
      <c r="E20" s="102">
        <v>1</v>
      </c>
      <c r="F20" s="105">
        <f t="shared" si="0"/>
        <v>3</v>
      </c>
      <c r="G20" s="90" t="str">
        <f t="shared" si="9"/>
        <v>Moderado</v>
      </c>
      <c r="H20" s="106">
        <f t="shared" si="10"/>
        <v>3</v>
      </c>
      <c r="I20" s="109" t="s">
        <v>75</v>
      </c>
      <c r="J20" s="107">
        <f>INDEX(Tiempo_Ult_Aud_Calif,MATCH('Priorización A'!I20,Tiempo_Ult_Aud_Def,0))</f>
        <v>1</v>
      </c>
      <c r="K20" s="110" t="s">
        <v>156</v>
      </c>
      <c r="L20" s="108">
        <f t="shared" si="1"/>
        <v>1</v>
      </c>
      <c r="M20" s="110" t="s">
        <v>47</v>
      </c>
      <c r="N20" s="111">
        <f t="shared" si="11"/>
        <v>1</v>
      </c>
      <c r="O20" s="113" t="s">
        <v>120</v>
      </c>
      <c r="P20" s="111">
        <f t="shared" si="2"/>
        <v>1</v>
      </c>
      <c r="Q20" s="110" t="s">
        <v>55</v>
      </c>
      <c r="R20" s="111">
        <f t="shared" si="12"/>
        <v>4</v>
      </c>
      <c r="S20" s="91">
        <f t="shared" si="3"/>
        <v>1.5</v>
      </c>
      <c r="T20" s="91" t="str">
        <f t="shared" si="14"/>
        <v>Bajo</v>
      </c>
      <c r="U20" s="108" t="str">
        <f t="shared" si="4"/>
        <v>No auditar</v>
      </c>
      <c r="V20" s="108">
        <f t="shared" si="13"/>
        <v>1</v>
      </c>
      <c r="W20" s="112" t="str">
        <f t="shared" si="5"/>
        <v/>
      </c>
      <c r="X20" s="112" t="str">
        <f t="shared" si="6"/>
        <v/>
      </c>
      <c r="Y20" s="112" t="str">
        <f t="shared" si="7"/>
        <v/>
      </c>
      <c r="Z20" s="112" t="str">
        <f t="shared" si="8"/>
        <v/>
      </c>
      <c r="AA20" s="92"/>
    </row>
    <row r="21" spans="1:27" s="97" customFormat="1" ht="13.5" thickBot="1" x14ac:dyDescent="0.25">
      <c r="A21" s="94"/>
      <c r="B21" s="95"/>
      <c r="C21" s="95"/>
      <c r="D21" s="95"/>
      <c r="E21" s="95"/>
      <c r="F21" s="95"/>
      <c r="G21" s="95"/>
      <c r="H21" s="95"/>
      <c r="I21" s="95"/>
      <c r="J21" s="95"/>
      <c r="K21" s="95"/>
      <c r="L21" s="95"/>
      <c r="M21" s="95"/>
      <c r="N21" s="95"/>
      <c r="O21" s="95"/>
      <c r="P21" s="95"/>
      <c r="Q21" s="95"/>
      <c r="R21" s="95"/>
      <c r="S21" s="95"/>
      <c r="T21" s="95"/>
      <c r="U21" s="94"/>
      <c r="V21" s="94"/>
      <c r="W21" s="95"/>
      <c r="X21" s="95"/>
      <c r="Y21" s="95"/>
      <c r="Z21" s="95"/>
      <c r="AA21" s="96"/>
    </row>
    <row r="22" spans="1:27" s="97" customFormat="1" x14ac:dyDescent="0.2">
      <c r="A22" s="98"/>
      <c r="U22" s="98"/>
      <c r="V22" s="98"/>
    </row>
    <row r="23" spans="1:27" s="97" customFormat="1" x14ac:dyDescent="0.2">
      <c r="A23" s="98"/>
      <c r="U23" s="98"/>
      <c r="V23" s="98"/>
    </row>
    <row r="24" spans="1:27" s="97" customFormat="1" x14ac:dyDescent="0.2">
      <c r="A24" s="98"/>
      <c r="U24" s="98"/>
      <c r="V24" s="98"/>
    </row>
    <row r="25" spans="1:27" s="97" customFormat="1" x14ac:dyDescent="0.2">
      <c r="A25" s="98"/>
      <c r="U25" s="98"/>
      <c r="V25" s="98"/>
    </row>
    <row r="26" spans="1:27" s="97" customFormat="1" x14ac:dyDescent="0.2">
      <c r="A26" s="98"/>
      <c r="U26" s="98"/>
      <c r="V26" s="98"/>
    </row>
    <row r="27" spans="1:27" s="97" customFormat="1" x14ac:dyDescent="0.2">
      <c r="A27" s="98"/>
      <c r="U27" s="98"/>
      <c r="V27" s="98"/>
    </row>
    <row r="28" spans="1:27" s="97" customFormat="1" x14ac:dyDescent="0.2">
      <c r="A28" s="98"/>
      <c r="U28" s="98"/>
      <c r="V28" s="98"/>
    </row>
    <row r="29" spans="1:27" s="97" customFormat="1" x14ac:dyDescent="0.2">
      <c r="A29" s="98"/>
      <c r="U29" s="98"/>
      <c r="V29" s="98"/>
    </row>
    <row r="30" spans="1:27" s="97" customFormat="1" x14ac:dyDescent="0.2">
      <c r="A30" s="98"/>
      <c r="U30" s="98"/>
      <c r="V30" s="98"/>
    </row>
    <row r="31" spans="1:27" s="97" customFormat="1" x14ac:dyDescent="0.2">
      <c r="A31" s="98"/>
      <c r="U31" s="98"/>
      <c r="V31" s="98"/>
    </row>
    <row r="32" spans="1:27" s="97" customFormat="1" x14ac:dyDescent="0.2">
      <c r="A32" s="98"/>
      <c r="U32" s="98"/>
      <c r="V32" s="98"/>
    </row>
    <row r="33" spans="1:22" s="97" customFormat="1" x14ac:dyDescent="0.2">
      <c r="A33" s="98"/>
      <c r="U33" s="98"/>
      <c r="V33" s="98"/>
    </row>
    <row r="34" spans="1:22" s="97" customFormat="1" x14ac:dyDescent="0.2">
      <c r="A34" s="98"/>
      <c r="U34" s="98"/>
      <c r="V34" s="98"/>
    </row>
    <row r="35" spans="1:22" s="97" customFormat="1" x14ac:dyDescent="0.2">
      <c r="A35" s="98"/>
      <c r="U35" s="98"/>
      <c r="V35" s="98"/>
    </row>
    <row r="36" spans="1:22" s="97" customFormat="1" x14ac:dyDescent="0.2">
      <c r="A36" s="98"/>
      <c r="U36" s="98"/>
      <c r="V36" s="98"/>
    </row>
    <row r="37" spans="1:22" s="97" customFormat="1" x14ac:dyDescent="0.2">
      <c r="A37" s="98"/>
      <c r="U37" s="98"/>
      <c r="V37" s="98"/>
    </row>
    <row r="38" spans="1:22" s="97" customFormat="1" x14ac:dyDescent="0.2">
      <c r="A38" s="98"/>
      <c r="U38" s="98"/>
      <c r="V38" s="98"/>
    </row>
    <row r="39" spans="1:22" s="97" customFormat="1" x14ac:dyDescent="0.2">
      <c r="A39" s="98"/>
      <c r="U39" s="98"/>
      <c r="V39" s="98"/>
    </row>
    <row r="40" spans="1:22" s="97" customFormat="1" x14ac:dyDescent="0.2">
      <c r="A40" s="98"/>
      <c r="U40" s="98"/>
      <c r="V40" s="98"/>
    </row>
    <row r="41" spans="1:22" s="97" customFormat="1" x14ac:dyDescent="0.2">
      <c r="A41" s="98"/>
      <c r="U41" s="98"/>
      <c r="V41" s="98"/>
    </row>
    <row r="42" spans="1:22" s="97" customFormat="1" x14ac:dyDescent="0.2">
      <c r="A42" s="98"/>
      <c r="U42" s="98"/>
      <c r="V42" s="98"/>
    </row>
    <row r="43" spans="1:22" s="97" customFormat="1" x14ac:dyDescent="0.2">
      <c r="A43" s="98"/>
      <c r="U43" s="98"/>
      <c r="V43" s="98"/>
    </row>
    <row r="44" spans="1:22" s="97" customFormat="1" x14ac:dyDescent="0.2">
      <c r="A44" s="98"/>
      <c r="U44" s="98"/>
      <c r="V44" s="98"/>
    </row>
    <row r="45" spans="1:22" s="97" customFormat="1" x14ac:dyDescent="0.2">
      <c r="A45" s="98"/>
      <c r="U45" s="98"/>
      <c r="V45" s="98"/>
    </row>
    <row r="46" spans="1:22" s="97" customFormat="1" x14ac:dyDescent="0.2">
      <c r="A46" s="98"/>
      <c r="U46" s="98"/>
      <c r="V46" s="98"/>
    </row>
    <row r="47" spans="1:22" s="97" customFormat="1" x14ac:dyDescent="0.2">
      <c r="A47" s="98"/>
      <c r="U47" s="98"/>
      <c r="V47" s="98"/>
    </row>
    <row r="48" spans="1:22" s="97" customFormat="1" x14ac:dyDescent="0.2">
      <c r="A48" s="98"/>
      <c r="U48" s="98"/>
      <c r="V48" s="98"/>
    </row>
    <row r="49" spans="1:22" s="97" customFormat="1" x14ac:dyDescent="0.2">
      <c r="A49" s="98"/>
      <c r="U49" s="98"/>
      <c r="V49" s="98"/>
    </row>
    <row r="50" spans="1:22" s="97" customFormat="1" x14ac:dyDescent="0.2">
      <c r="A50" s="98"/>
      <c r="U50" s="98"/>
      <c r="V50" s="98"/>
    </row>
    <row r="51" spans="1:22" s="97" customFormat="1" x14ac:dyDescent="0.2">
      <c r="A51" s="98"/>
      <c r="U51" s="98"/>
      <c r="V51" s="98"/>
    </row>
    <row r="52" spans="1:22" s="97" customFormat="1" x14ac:dyDescent="0.2">
      <c r="A52" s="98"/>
      <c r="U52" s="98"/>
      <c r="V52" s="98"/>
    </row>
    <row r="53" spans="1:22" s="97" customFormat="1" x14ac:dyDescent="0.2">
      <c r="A53" s="98"/>
      <c r="U53" s="98"/>
      <c r="V53" s="98"/>
    </row>
    <row r="54" spans="1:22" s="97" customFormat="1" x14ac:dyDescent="0.2">
      <c r="A54" s="98"/>
      <c r="U54" s="98"/>
      <c r="V54" s="98"/>
    </row>
    <row r="55" spans="1:22" s="97" customFormat="1" x14ac:dyDescent="0.2">
      <c r="A55" s="98"/>
      <c r="U55" s="98"/>
      <c r="V55" s="98"/>
    </row>
    <row r="56" spans="1:22" s="97" customFormat="1" x14ac:dyDescent="0.2">
      <c r="A56" s="98"/>
      <c r="U56" s="98"/>
      <c r="V56" s="98"/>
    </row>
    <row r="57" spans="1:22" s="97" customFormat="1" x14ac:dyDescent="0.2">
      <c r="A57" s="98"/>
      <c r="U57" s="98"/>
      <c r="V57" s="98"/>
    </row>
    <row r="58" spans="1:22" s="97" customFormat="1" x14ac:dyDescent="0.2">
      <c r="A58" s="98"/>
      <c r="U58" s="98"/>
      <c r="V58" s="98"/>
    </row>
    <row r="59" spans="1:22" s="97" customFormat="1" x14ac:dyDescent="0.2">
      <c r="A59" s="98"/>
      <c r="U59" s="98"/>
      <c r="V59" s="98"/>
    </row>
    <row r="60" spans="1:22" s="97" customFormat="1" x14ac:dyDescent="0.2">
      <c r="A60" s="98"/>
      <c r="U60" s="98"/>
      <c r="V60" s="98"/>
    </row>
    <row r="61" spans="1:22" s="97" customFormat="1" x14ac:dyDescent="0.2">
      <c r="A61" s="98"/>
      <c r="U61" s="98"/>
      <c r="V61" s="98"/>
    </row>
    <row r="62" spans="1:22" s="97" customFormat="1" x14ac:dyDescent="0.2">
      <c r="A62" s="98"/>
      <c r="U62" s="98"/>
      <c r="V62" s="98"/>
    </row>
    <row r="63" spans="1:22" s="97" customFormat="1" x14ac:dyDescent="0.2">
      <c r="A63" s="98"/>
      <c r="U63" s="98"/>
      <c r="V63" s="98"/>
    </row>
    <row r="64" spans="1:22" s="97" customFormat="1" x14ac:dyDescent="0.2">
      <c r="A64" s="98"/>
      <c r="U64" s="98"/>
      <c r="V64" s="98"/>
    </row>
    <row r="65" spans="1:22" s="97" customFormat="1" x14ac:dyDescent="0.2">
      <c r="A65" s="98"/>
      <c r="U65" s="98"/>
      <c r="V65" s="98"/>
    </row>
    <row r="66" spans="1:22" s="97" customFormat="1" x14ac:dyDescent="0.2">
      <c r="A66" s="98"/>
      <c r="U66" s="98"/>
      <c r="V66" s="98"/>
    </row>
    <row r="67" spans="1:22" s="97" customFormat="1" x14ac:dyDescent="0.2">
      <c r="A67" s="98"/>
      <c r="U67" s="98"/>
      <c r="V67" s="98"/>
    </row>
    <row r="68" spans="1:22" s="97" customFormat="1" x14ac:dyDescent="0.2">
      <c r="A68" s="98"/>
      <c r="U68" s="98"/>
      <c r="V68" s="98"/>
    </row>
    <row r="69" spans="1:22" s="97" customFormat="1" x14ac:dyDescent="0.2">
      <c r="A69" s="98"/>
      <c r="U69" s="98"/>
      <c r="V69" s="98"/>
    </row>
    <row r="70" spans="1:22" s="97" customFormat="1" x14ac:dyDescent="0.2">
      <c r="A70" s="98"/>
      <c r="U70" s="98"/>
      <c r="V70" s="98"/>
    </row>
    <row r="71" spans="1:22" s="97" customFormat="1" x14ac:dyDescent="0.2">
      <c r="A71" s="98"/>
      <c r="U71" s="98"/>
      <c r="V71" s="98"/>
    </row>
    <row r="72" spans="1:22" s="97" customFormat="1" x14ac:dyDescent="0.2">
      <c r="A72" s="98"/>
      <c r="U72" s="98"/>
      <c r="V72" s="98"/>
    </row>
    <row r="73" spans="1:22" s="97" customFormat="1" x14ac:dyDescent="0.2">
      <c r="A73" s="98"/>
      <c r="U73" s="98"/>
      <c r="V73" s="98"/>
    </row>
    <row r="74" spans="1:22" s="97" customFormat="1" x14ac:dyDescent="0.2">
      <c r="A74" s="98"/>
      <c r="U74" s="98"/>
      <c r="V74" s="98"/>
    </row>
    <row r="75" spans="1:22" s="97" customFormat="1" x14ac:dyDescent="0.2">
      <c r="A75" s="98"/>
      <c r="U75" s="98"/>
      <c r="V75" s="98"/>
    </row>
    <row r="76" spans="1:22" s="97" customFormat="1" x14ac:dyDescent="0.2">
      <c r="A76" s="98"/>
      <c r="U76" s="98"/>
      <c r="V76" s="98"/>
    </row>
    <row r="77" spans="1:22" s="97" customFormat="1" x14ac:dyDescent="0.2">
      <c r="A77" s="98"/>
      <c r="U77" s="98"/>
      <c r="V77" s="98"/>
    </row>
    <row r="78" spans="1:22" s="97" customFormat="1" x14ac:dyDescent="0.2">
      <c r="A78" s="98"/>
      <c r="U78" s="98"/>
      <c r="V78" s="98"/>
    </row>
    <row r="79" spans="1:22" s="97" customFormat="1" x14ac:dyDescent="0.2">
      <c r="A79" s="98"/>
      <c r="U79" s="98"/>
      <c r="V79" s="98"/>
    </row>
    <row r="80" spans="1:22" s="97" customFormat="1" x14ac:dyDescent="0.2">
      <c r="A80" s="98"/>
      <c r="U80" s="98"/>
      <c r="V80" s="98"/>
    </row>
    <row r="81" spans="1:22" s="97" customFormat="1" x14ac:dyDescent="0.2">
      <c r="A81" s="98"/>
      <c r="U81" s="98"/>
      <c r="V81" s="98"/>
    </row>
    <row r="82" spans="1:22" s="97" customFormat="1" x14ac:dyDescent="0.2">
      <c r="A82" s="98"/>
      <c r="U82" s="98"/>
      <c r="V82" s="98"/>
    </row>
    <row r="83" spans="1:22" s="97" customFormat="1" x14ac:dyDescent="0.2">
      <c r="A83" s="98"/>
      <c r="U83" s="98"/>
      <c r="V83" s="98"/>
    </row>
    <row r="84" spans="1:22" s="97" customFormat="1" x14ac:dyDescent="0.2">
      <c r="A84" s="98"/>
      <c r="U84" s="98"/>
      <c r="V84" s="98"/>
    </row>
    <row r="85" spans="1:22" s="97" customFormat="1" x14ac:dyDescent="0.2">
      <c r="A85" s="98"/>
      <c r="U85" s="98"/>
      <c r="V85" s="98"/>
    </row>
    <row r="86" spans="1:22" s="97" customFormat="1" x14ac:dyDescent="0.2">
      <c r="A86" s="98"/>
      <c r="U86" s="98"/>
      <c r="V86" s="98"/>
    </row>
    <row r="87" spans="1:22" s="97" customFormat="1" x14ac:dyDescent="0.2">
      <c r="A87" s="98"/>
      <c r="U87" s="98"/>
      <c r="V87" s="98"/>
    </row>
    <row r="88" spans="1:22" s="97" customFormat="1" x14ac:dyDescent="0.2">
      <c r="A88" s="98"/>
      <c r="U88" s="98"/>
      <c r="V88" s="98"/>
    </row>
    <row r="89" spans="1:22" s="97" customFormat="1" x14ac:dyDescent="0.2">
      <c r="A89" s="98"/>
      <c r="U89" s="98"/>
      <c r="V89" s="98"/>
    </row>
    <row r="90" spans="1:22" s="97" customFormat="1" x14ac:dyDescent="0.2">
      <c r="A90" s="98"/>
      <c r="U90" s="98"/>
      <c r="V90" s="98"/>
    </row>
    <row r="91" spans="1:22" s="97" customFormat="1" x14ac:dyDescent="0.2">
      <c r="A91" s="98"/>
      <c r="U91" s="98"/>
      <c r="V91" s="98"/>
    </row>
    <row r="92" spans="1:22" s="97" customFormat="1" x14ac:dyDescent="0.2">
      <c r="A92" s="98"/>
      <c r="U92" s="98"/>
      <c r="V92" s="98"/>
    </row>
    <row r="93" spans="1:22" s="97" customFormat="1" x14ac:dyDescent="0.2">
      <c r="A93" s="98"/>
      <c r="U93" s="98"/>
      <c r="V93" s="98"/>
    </row>
    <row r="94" spans="1:22" s="97" customFormat="1" x14ac:dyDescent="0.2">
      <c r="A94" s="98"/>
      <c r="U94" s="98"/>
      <c r="V94" s="98"/>
    </row>
    <row r="95" spans="1:22" s="97" customFormat="1" x14ac:dyDescent="0.2">
      <c r="A95" s="98"/>
      <c r="U95" s="98"/>
      <c r="V95" s="98"/>
    </row>
    <row r="96" spans="1:22" s="97" customFormat="1" x14ac:dyDescent="0.2">
      <c r="A96" s="98"/>
      <c r="U96" s="98"/>
      <c r="V96" s="98"/>
    </row>
    <row r="97" spans="1:22" s="97" customFormat="1" x14ac:dyDescent="0.2">
      <c r="A97" s="98"/>
      <c r="U97" s="98"/>
      <c r="V97" s="98"/>
    </row>
    <row r="98" spans="1:22" s="97" customFormat="1" x14ac:dyDescent="0.2">
      <c r="A98" s="98"/>
      <c r="U98" s="98"/>
      <c r="V98" s="98"/>
    </row>
    <row r="99" spans="1:22" s="97" customFormat="1" x14ac:dyDescent="0.2">
      <c r="A99" s="98"/>
      <c r="U99" s="98"/>
      <c r="V99" s="98"/>
    </row>
    <row r="100" spans="1:22" s="97" customFormat="1" x14ac:dyDescent="0.2">
      <c r="A100" s="98"/>
      <c r="U100" s="98"/>
      <c r="V100" s="98"/>
    </row>
    <row r="101" spans="1:22" s="97" customFormat="1" x14ac:dyDescent="0.2">
      <c r="A101" s="98"/>
      <c r="U101" s="98"/>
      <c r="V101" s="98"/>
    </row>
    <row r="102" spans="1:22" s="97" customFormat="1" x14ac:dyDescent="0.2">
      <c r="A102" s="98"/>
      <c r="U102" s="98"/>
      <c r="V102" s="98"/>
    </row>
    <row r="103" spans="1:22" s="97" customFormat="1" x14ac:dyDescent="0.2">
      <c r="A103" s="98"/>
      <c r="U103" s="98"/>
      <c r="V103" s="98"/>
    </row>
    <row r="104" spans="1:22" s="97" customFormat="1" x14ac:dyDescent="0.2">
      <c r="A104" s="98"/>
      <c r="U104" s="98"/>
      <c r="V104" s="98"/>
    </row>
    <row r="105" spans="1:22" s="97" customFormat="1" x14ac:dyDescent="0.2">
      <c r="A105" s="98"/>
      <c r="U105" s="98"/>
      <c r="V105" s="98"/>
    </row>
    <row r="106" spans="1:22" s="97" customFormat="1" x14ac:dyDescent="0.2">
      <c r="A106" s="98"/>
      <c r="U106" s="98"/>
      <c r="V106" s="98"/>
    </row>
    <row r="107" spans="1:22" s="97" customFormat="1" x14ac:dyDescent="0.2">
      <c r="A107" s="98"/>
      <c r="U107" s="98"/>
      <c r="V107" s="98"/>
    </row>
    <row r="108" spans="1:22" s="97" customFormat="1" x14ac:dyDescent="0.2">
      <c r="A108" s="98"/>
      <c r="U108" s="98"/>
      <c r="V108" s="98"/>
    </row>
    <row r="109" spans="1:22" s="97" customFormat="1" x14ac:dyDescent="0.2">
      <c r="A109" s="98"/>
      <c r="U109" s="98"/>
      <c r="V109" s="98"/>
    </row>
    <row r="110" spans="1:22" s="97" customFormat="1" x14ac:dyDescent="0.2">
      <c r="A110" s="98"/>
      <c r="U110" s="98"/>
      <c r="V110" s="98"/>
    </row>
    <row r="111" spans="1:22" s="97" customFormat="1" x14ac:dyDescent="0.2">
      <c r="A111" s="98"/>
      <c r="U111" s="98"/>
      <c r="V111" s="98"/>
    </row>
    <row r="112" spans="1:22" s="97" customFormat="1" x14ac:dyDescent="0.2">
      <c r="A112" s="98"/>
      <c r="U112" s="98"/>
      <c r="V112" s="98"/>
    </row>
    <row r="113" spans="1:22" s="97" customFormat="1" x14ac:dyDescent="0.2">
      <c r="A113" s="98"/>
      <c r="U113" s="98"/>
      <c r="V113" s="98"/>
    </row>
    <row r="114" spans="1:22" s="97" customFormat="1" x14ac:dyDescent="0.2">
      <c r="A114" s="98"/>
      <c r="U114" s="98"/>
      <c r="V114" s="98"/>
    </row>
    <row r="115" spans="1:22" s="97" customFormat="1" x14ac:dyDescent="0.2">
      <c r="A115" s="98"/>
      <c r="U115" s="98"/>
      <c r="V115" s="98"/>
    </row>
    <row r="116" spans="1:22" s="97" customFormat="1" x14ac:dyDescent="0.2">
      <c r="A116" s="98"/>
      <c r="U116" s="98"/>
      <c r="V116" s="98"/>
    </row>
    <row r="117" spans="1:22" s="97" customFormat="1" x14ac:dyDescent="0.2">
      <c r="A117" s="98"/>
      <c r="U117" s="98"/>
      <c r="V117" s="98"/>
    </row>
    <row r="118" spans="1:22" s="97" customFormat="1" x14ac:dyDescent="0.2">
      <c r="A118" s="98"/>
      <c r="U118" s="98"/>
      <c r="V118" s="98"/>
    </row>
    <row r="119" spans="1:22" s="97" customFormat="1" x14ac:dyDescent="0.2">
      <c r="A119" s="98"/>
      <c r="U119" s="98"/>
      <c r="V119" s="98"/>
    </row>
    <row r="120" spans="1:22" s="97" customFormat="1" x14ac:dyDescent="0.2">
      <c r="A120" s="98"/>
      <c r="U120" s="98"/>
      <c r="V120" s="98"/>
    </row>
    <row r="121" spans="1:22" s="97" customFormat="1" x14ac:dyDescent="0.2">
      <c r="A121" s="98"/>
      <c r="U121" s="98"/>
      <c r="V121" s="98"/>
    </row>
    <row r="122" spans="1:22" s="97" customFormat="1" x14ac:dyDescent="0.2">
      <c r="A122" s="98"/>
      <c r="U122" s="98"/>
      <c r="V122" s="98"/>
    </row>
    <row r="123" spans="1:22" s="97" customFormat="1" x14ac:dyDescent="0.2">
      <c r="A123" s="98"/>
      <c r="U123" s="98"/>
      <c r="V123" s="98"/>
    </row>
    <row r="124" spans="1:22" s="97" customFormat="1" x14ac:dyDescent="0.2">
      <c r="A124" s="98"/>
      <c r="U124" s="98"/>
      <c r="V124" s="98"/>
    </row>
    <row r="125" spans="1:22" s="97" customFormat="1" x14ac:dyDescent="0.2">
      <c r="A125" s="98"/>
      <c r="U125" s="98"/>
      <c r="V125" s="98"/>
    </row>
    <row r="126" spans="1:22" s="97" customFormat="1" x14ac:dyDescent="0.2">
      <c r="A126" s="98"/>
      <c r="U126" s="98"/>
      <c r="V126" s="98"/>
    </row>
    <row r="127" spans="1:22" s="97" customFormat="1" x14ac:dyDescent="0.2">
      <c r="A127" s="98"/>
      <c r="U127" s="98"/>
      <c r="V127" s="98"/>
    </row>
    <row r="128" spans="1:22" s="97" customFormat="1" x14ac:dyDescent="0.2">
      <c r="A128" s="98"/>
      <c r="U128" s="98"/>
      <c r="V128" s="98"/>
    </row>
    <row r="129" spans="1:22" s="97" customFormat="1" x14ac:dyDescent="0.2">
      <c r="A129" s="98"/>
      <c r="U129" s="98"/>
      <c r="V129" s="98"/>
    </row>
    <row r="130" spans="1:22" s="97" customFormat="1" x14ac:dyDescent="0.2">
      <c r="A130" s="98"/>
      <c r="U130" s="98"/>
      <c r="V130" s="98"/>
    </row>
    <row r="131" spans="1:22" s="97" customFormat="1" x14ac:dyDescent="0.2">
      <c r="A131" s="98"/>
      <c r="U131" s="98"/>
      <c r="V131" s="98"/>
    </row>
    <row r="132" spans="1:22" s="97" customFormat="1" x14ac:dyDescent="0.2">
      <c r="A132" s="98"/>
      <c r="U132" s="98"/>
      <c r="V132" s="98"/>
    </row>
    <row r="133" spans="1:22" s="97" customFormat="1" x14ac:dyDescent="0.2">
      <c r="A133" s="98"/>
      <c r="U133" s="98"/>
      <c r="V133" s="98"/>
    </row>
    <row r="134" spans="1:22" s="97" customFormat="1" x14ac:dyDescent="0.2">
      <c r="A134" s="98"/>
      <c r="U134" s="98"/>
      <c r="V134" s="98"/>
    </row>
    <row r="135" spans="1:22" s="97" customFormat="1" x14ac:dyDescent="0.2">
      <c r="A135" s="98"/>
      <c r="U135" s="98"/>
      <c r="V135" s="98"/>
    </row>
    <row r="136" spans="1:22" s="97" customFormat="1" x14ac:dyDescent="0.2">
      <c r="A136" s="98"/>
      <c r="U136" s="98"/>
      <c r="V136" s="98"/>
    </row>
    <row r="137" spans="1:22" s="97" customFormat="1" x14ac:dyDescent="0.2">
      <c r="A137" s="98"/>
      <c r="U137" s="98"/>
      <c r="V137" s="98"/>
    </row>
    <row r="138" spans="1:22" s="97" customFormat="1" x14ac:dyDescent="0.2">
      <c r="A138" s="98"/>
      <c r="U138" s="98"/>
      <c r="V138" s="98"/>
    </row>
    <row r="139" spans="1:22" s="97" customFormat="1" x14ac:dyDescent="0.2">
      <c r="A139" s="98"/>
      <c r="U139" s="98"/>
      <c r="V139" s="98"/>
    </row>
    <row r="140" spans="1:22" s="97" customFormat="1" x14ac:dyDescent="0.2">
      <c r="A140" s="98"/>
      <c r="U140" s="98"/>
      <c r="V140" s="98"/>
    </row>
    <row r="141" spans="1:22" s="97" customFormat="1" x14ac:dyDescent="0.2">
      <c r="A141" s="98"/>
      <c r="U141" s="98"/>
      <c r="V141" s="98"/>
    </row>
    <row r="142" spans="1:22" s="97" customFormat="1" x14ac:dyDescent="0.2">
      <c r="A142" s="98"/>
      <c r="U142" s="98"/>
      <c r="V142" s="98"/>
    </row>
    <row r="143" spans="1:22" s="97" customFormat="1" x14ac:dyDescent="0.2">
      <c r="A143" s="98"/>
      <c r="U143" s="98"/>
      <c r="V143" s="98"/>
    </row>
    <row r="144" spans="1:22" s="97" customFormat="1" x14ac:dyDescent="0.2">
      <c r="A144" s="98"/>
      <c r="U144" s="98"/>
      <c r="V144" s="98"/>
    </row>
    <row r="145" spans="1:22" s="97" customFormat="1" x14ac:dyDescent="0.2">
      <c r="A145" s="98"/>
      <c r="U145" s="98"/>
      <c r="V145" s="98"/>
    </row>
    <row r="146" spans="1:22" s="97" customFormat="1" x14ac:dyDescent="0.2">
      <c r="A146" s="98"/>
      <c r="U146" s="98"/>
      <c r="V146" s="98"/>
    </row>
    <row r="147" spans="1:22" s="97" customFormat="1" x14ac:dyDescent="0.2">
      <c r="A147" s="98"/>
      <c r="U147" s="98"/>
      <c r="V147" s="98"/>
    </row>
    <row r="148" spans="1:22" s="97" customFormat="1" x14ac:dyDescent="0.2">
      <c r="A148" s="98"/>
      <c r="U148" s="98"/>
      <c r="V148" s="98"/>
    </row>
    <row r="149" spans="1:22" s="97" customFormat="1" x14ac:dyDescent="0.2">
      <c r="A149" s="98"/>
      <c r="U149" s="98"/>
      <c r="V149" s="98"/>
    </row>
    <row r="150" spans="1:22" s="97" customFormat="1" x14ac:dyDescent="0.2">
      <c r="A150" s="98"/>
      <c r="U150" s="98"/>
      <c r="V150" s="98"/>
    </row>
    <row r="151" spans="1:22" s="97" customFormat="1" x14ac:dyDescent="0.2">
      <c r="A151" s="98"/>
      <c r="U151" s="98"/>
      <c r="V151" s="98"/>
    </row>
    <row r="152" spans="1:22" s="97" customFormat="1" x14ac:dyDescent="0.2">
      <c r="A152" s="98"/>
      <c r="U152" s="98"/>
      <c r="V152" s="98"/>
    </row>
    <row r="153" spans="1:22" s="97" customFormat="1" x14ac:dyDescent="0.2">
      <c r="A153" s="98"/>
      <c r="U153" s="98"/>
      <c r="V153" s="98"/>
    </row>
    <row r="154" spans="1:22" s="97" customFormat="1" x14ac:dyDescent="0.2">
      <c r="A154" s="98"/>
      <c r="U154" s="98"/>
      <c r="V154" s="98"/>
    </row>
    <row r="155" spans="1:22" s="97" customFormat="1" x14ac:dyDescent="0.2">
      <c r="A155" s="98"/>
      <c r="U155" s="98"/>
      <c r="V155" s="98"/>
    </row>
    <row r="156" spans="1:22" s="97" customFormat="1" x14ac:dyDescent="0.2">
      <c r="A156" s="98"/>
      <c r="U156" s="98"/>
      <c r="V156" s="98"/>
    </row>
    <row r="157" spans="1:22" s="97" customFormat="1" x14ac:dyDescent="0.2">
      <c r="A157" s="98"/>
      <c r="U157" s="98"/>
      <c r="V157" s="98"/>
    </row>
    <row r="158" spans="1:22" s="97" customFormat="1" x14ac:dyDescent="0.2">
      <c r="A158" s="98"/>
      <c r="U158" s="98"/>
      <c r="V158" s="98"/>
    </row>
    <row r="159" spans="1:22" s="97" customFormat="1" x14ac:dyDescent="0.2">
      <c r="A159" s="98"/>
      <c r="U159" s="98"/>
      <c r="V159" s="98"/>
    </row>
    <row r="160" spans="1:22" s="97" customFormat="1" x14ac:dyDescent="0.2">
      <c r="A160" s="98"/>
      <c r="U160" s="98"/>
      <c r="V160" s="98"/>
    </row>
  </sheetData>
  <protectedRanges>
    <protectedRange algorithmName="SHA-512" hashValue="DEhtgLWWX1fGTfY6/jrV83UQn2eRyEcf52ixXqwJG1h9snypFLTtsrlTn4v+3Jfc8qsPtJTcbYO5FAd7DzT8Lw==" saltValue="QsONzCYV9PF/Cm9GQzUNrg==" spinCount="100000" sqref="K4:K20 M4:M20 O4:O20 A4:E20 I4:I20 H2 J2 L2 N2 P2 R2 Q4:Q20" name="Rango1"/>
  </protectedRanges>
  <mergeCells count="2">
    <mergeCell ref="B2:F2"/>
    <mergeCell ref="F1:V1"/>
  </mergeCells>
  <phoneticPr fontId="20" type="noConversion"/>
  <conditionalFormatting sqref="G4:J20">
    <cfRule type="containsText" dxfId="9" priority="10" operator="containsText" text="Moderado">
      <formula>NOT(ISERROR(SEARCH("Moderado",G4)))</formula>
    </cfRule>
    <cfRule type="containsText" dxfId="8" priority="11" operator="containsText" text="Alto">
      <formula>NOT(ISERROR(SEARCH("Alto",G4)))</formula>
    </cfRule>
    <cfRule type="containsText" dxfId="7" priority="12" operator="containsText" text="Muy Alto">
      <formula>NOT(ISERROR(SEARCH("Muy Alto",G4)))</formula>
    </cfRule>
  </conditionalFormatting>
  <conditionalFormatting sqref="G4:J20">
    <cfRule type="containsText" dxfId="6" priority="8" operator="containsText" text="Muy Bajo">
      <formula>NOT(ISERROR(SEARCH("Muy Bajo",G4)))</formula>
    </cfRule>
    <cfRule type="containsText" dxfId="5" priority="9" operator="containsText" text="Bajo">
      <formula>NOT(ISERROR(SEARCH("Bajo",G4)))</formula>
    </cfRule>
  </conditionalFormatting>
  <conditionalFormatting sqref="G4:J20">
    <cfRule type="containsText" dxfId="4" priority="7" operator="containsText" text="Extremo">
      <formula>NOT(ISERROR(SEARCH("Extremo",G4)))</formula>
    </cfRule>
  </conditionalFormatting>
  <conditionalFormatting sqref="S4:T20">
    <cfRule type="expression" dxfId="3" priority="3">
      <formula>$S4&gt;=4</formula>
    </cfRule>
    <cfRule type="expression" dxfId="2" priority="4">
      <formula>$S4&gt;=3</formula>
    </cfRule>
    <cfRule type="expression" dxfId="1" priority="5">
      <formula>$S4&gt;=2.5</formula>
    </cfRule>
    <cfRule type="expression" dxfId="0" priority="6">
      <formula>$S4&lt;2.5</formula>
    </cfRule>
  </conditionalFormatting>
  <dataValidations xWindow="745" yWindow="518" count="28">
    <dataValidation type="list" allowBlank="1" showInputMessage="1" showErrorMessage="1" sqref="M4:M20">
      <formula1>Impacto_Obj_Est_Def</formula1>
    </dataValidation>
    <dataValidation type="list" allowBlank="1" showInputMessage="1" showErrorMessage="1" promptTitle="Temas interés Alta Dirección" prompt="Número de solicitudes por Gerentes y/o Directivos/ Temas de seguimiento alta direccion con menor repeticion en un periodo de seis meses ( de 0 a 3 repeticiones en diferentes comites)" sqref="K4:K20">
      <formula1>Nivel_Directivo_Def</formula1>
    </dataValidation>
    <dataValidation type="list" allowBlank="1" showInputMessage="1" showErrorMessage="1" sqref="O4:O20">
      <formula1>Result_Aud_Ant_Def</formula1>
    </dataValidation>
    <dataValidation type="list" allowBlank="1" showInputMessage="1" showErrorMessage="1" sqref="Q4:Q20">
      <formula1>Impacto_Ppto_Def</formula1>
    </dataValidation>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A3"/>
    <dataValidation allowBlank="1" showInputMessage="1" showErrorMessage="1" promptTitle="Riesgo inherente" prompt="Digite la cantidad de riesgos por nivel que tiene cada aspecto evaluable." sqref="B2:F2"/>
    <dataValidation allowBlank="1" showInputMessage="1" showErrorMessage="1" promptTitle="RIESGO INHERENTE" prompt="FAVOR NO DILIGENCIAR NADA ACÁ. Esta columna se diligenciará automáticamente conforme a la hoja &quot;Parámetros&quot;. Acá aparecerá automáticamente el nivel de riesgo ponderado o consolidado para cada aspecto evaluable (unidad auditable)." sqref="G3"/>
    <dataValidation allowBlank="1" showInputMessage="1" showErrorMessage="1" promptTitle="RIESGO INHERENTE CALIFICACION" prompt="FAVOR NO DILIGENCIAR NADA ACÁ. Esta columna se diligenciará automáticamente conforme a la hoja &quot;Parámetros&quot;. En esta columna aparecerá automáticamente la calificación que obtiene el nivvel de riesgo inherente consolidado o ponderado." sqref="H3"/>
    <dataValidation allowBlank="1" showInputMessage="1" showErrorMessage="1" promptTitle="TOTAL PUNTAJE RIESGOS" prompt="FAVOR NO DILIGENCIAR NADA EN ESTA COLUMNA. Aparecerá automáticamente el puntaje consolidado del total de riesgos que afectan cada aspecto evaluable." sqref="F3"/>
    <dataValidation type="decimal" allowBlank="1" showInputMessage="1" showErrorMessage="1" promptTitle="PORCENTAJE VARIABLE" prompt="Puede cambiar este porcentaje, siempre y cuando la suma de los porcentajes de las 6 variables sumen 100%, y de acuerdo con la dinámica y complejidad de la entidad." sqref="H2 L2 N2 P2 R2 J2">
      <formula1>0</formula1>
      <formula2>1</formula2>
    </dataValidation>
    <dataValidation allowBlank="1" showInputMessage="1" showErrorMessage="1" promptTitle="TIEMPO EN AÑOS" prompt="Seleccione de la lista desplegable los años transcurridos desde la última auditoría o en caso que nunca se haya auditado seleccione &gt;4años." sqref="I3"/>
    <dataValidation allowBlank="1" showInputMessage="1" showErrorMessage="1" promptTitle="CALIFICACION TIEMPO ULTIMA AUDIT" prompt="FAVOR NO DILIGENCIAR ESTA COLUMNA. Esta calificación aparecerá automáticamente con base en la hoja &quot;parámetros&quot; establecidos." sqref="J3"/>
    <dataValidation allowBlank="1" showInputMessage="1" showErrorMessage="1" promptTitle="TEMAS INTERES DIRECTIVOS" prompt="Seleccione la cantidad de veces que a este tema le hacen seguimiento en Comités Directivos o de Control Interno. Si la temática es solicitada por la alta dirección, se añade directamente en el plan anual de auditoria, no se prioriza." sqref="K3"/>
    <dataValidation allowBlank="1" showInputMessage="1" showErrorMessage="1" promptTitle="CALIFICACION INTERESES ALTA DIRE" prompt="FAVOR NO DILIGENCIAR ESTA COLUMNA. Esta calificación se generará automáticamente, respecto de los intereses de la alta dirección." sqref="L3"/>
    <dataValidation allowBlank="1" showInputMessage="1" showErrorMessage="1" promptTitle="IMPACTO OBJETIVOS ESTRATEGICOS" prompt="Seleccionar la opción que corresponda a la insidencia de este aspecto evaluable o temática en los objetivos estratégicos." sqref="M3"/>
    <dataValidation allowBlank="1" showInputMessage="1" showErrorMessage="1" promptTitle="CALIFICACION IMPACTO OBJET ESTRA" prompt="FAVOR NO DILIGENCIAR ESTA COLUMNA. La calificación se genera automáticamente al diligenciar la columna anterior con base en lo establecido en la hoja &quot;parámetros&quot;." sqref="N3"/>
    <dataValidation allowBlank="1" showInputMessage="1" showErrorMessage="1" promptTitle="RESULTADOS AUDITORIAS ANTERIORES" prompt="Seleccionar la cantidad de hallazgos abiertos que posee temática producto de auditorias internas y externas." sqref="O3"/>
    <dataValidation allowBlank="1" showInputMessage="1" showErrorMessage="1" promptTitle="CALIFICACION RESULTADO AUDIT ANT" prompt="FAVOR NO DILIGENCIAR ESTA COLUMNA. La calificación se genera automáticamente al diligenciar la columna anterior con base en lo establecido en la hoja &quot;parámetros&quot;." sqref="P3"/>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R3"/>
    <dataValidation allowBlank="1" showInputMessage="1" showErrorMessage="1" promptTitle="IMPACTO EN EL PRESUPUESTO" prompt="Seleccione de una lista desplegable el impacto de ese aspecto evaluable en el presupuesto de la entidad. Para ello es necesario que registre en la hoja &quot;parámetros&quot; el presupuesto de gastos de la entidad y observe los criterios allí explicados." sqref="Q3"/>
    <dataValidation allowBlank="1" showInputMessage="1" showErrorMessage="1" promptTitle="PONDERACION" prompt="FAVOR NO DILIGENCIAR ESTA COLUMNA._x000a_Acá aparecerá automáticamente el puntaje consolidado para el nivel de criticidad de cada aspecto evaluable." sqref="S3"/>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T3"/>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U3:V3"/>
    <dataValidation allowBlank="1" showInputMessage="1" showErrorMessage="1" promptTitle="PRIORIZACION AUDITORIAS AÑO 4 " prompt="FAVOR NO DILIGENCIAR ESTA COLUMNA. Aparecerá automáticamente las unidades auditables que deben formar parte del Plan Anual de Auditorías del año 4, acorde con el ciclo de rotación de auditorias (aprobado por el Comité de Control Interno)." sqref="Z3"/>
    <dataValidation type="list" allowBlank="1" showInputMessage="1" showErrorMessage="1" sqref="I4:I20">
      <formula1>Tiempo_Ult_Aud_Def</formula1>
    </dataValidation>
    <dataValidation allowBlank="1" showInputMessage="1" showErrorMessage="1" promptTitle="PRIORIZACION AUDITORIAS AÑO 1 " prompt="FAVOR NO DILIGENCIAR ESTA COLUMNA. Aparecerá automáticamente las unidades auditables que deben formar parte del Plan Anual de Auditorías del primer año, acorde con el ciclo de rotación de auditorias (aprobado por el Comité de Control Interno)." sqref="W3"/>
    <dataValidation allowBlank="1" showInputMessage="1" showErrorMessage="1" promptTitle="PRIORIZACIÓN AUDITORIAS AÑO 2" prompt="FAVOR NO DILIGENCIAR ESTA COLUMNA. Aparecerá automáticamente las unidades auditables que deben formar parte del Plan Anual de Auditorías del año 2, acorde con el ciclo de rotación de auditorias (aprobado por el Comité de Control Interno)." sqref="X3"/>
    <dataValidation allowBlank="1" showInputMessage="1" showErrorMessage="1" promptTitle="PRIORIZACIÓN AUDITORIAS AÑO 3 " prompt="FAVOR NO DILIGENCIAR ESTA COLUMNA. Aparecerá automáticamente las unidades auditables que deben formar parte del Plan Anual de Auditorías del año 3, acorde con el ciclo de rotación de auditorias (aprobado por el Comité de Control Interno)." sqref="Y3"/>
  </dataValidations>
  <printOptions verticalCentered="1"/>
  <pageMargins left="0.70866141732283472" right="0.70866141732283472" top="0.74803149606299213" bottom="0.74803149606299213" header="0.31496062992125984" footer="0.31496062992125984"/>
  <pageSetup paperSize="5"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7"/>
  <sheetViews>
    <sheetView topLeftCell="A61" zoomScale="71" zoomScaleNormal="71" workbookViewId="0">
      <selection activeCell="U8" sqref="U8:BF8"/>
    </sheetView>
  </sheetViews>
  <sheetFormatPr baseColWidth="10" defaultColWidth="9.140625" defaultRowHeight="32.25" customHeight="1" x14ac:dyDescent="0.25"/>
  <cols>
    <col min="1" max="1" width="60.42578125" style="151" customWidth="1"/>
    <col min="2" max="2" width="41.85546875" style="151" customWidth="1"/>
    <col min="3" max="3" width="27.7109375" style="151" customWidth="1"/>
    <col min="4" max="6" width="3.7109375" style="190" customWidth="1"/>
    <col min="7" max="7" width="3.28515625" style="190" customWidth="1"/>
    <col min="8" max="37" width="3.7109375" style="190" customWidth="1"/>
    <col min="38" max="39" width="4.28515625" style="190" customWidth="1"/>
    <col min="40" max="40" width="3.7109375" style="190" customWidth="1"/>
    <col min="41" max="41" width="5" style="190" customWidth="1"/>
    <col min="42" max="52" width="3.7109375" style="190" customWidth="1"/>
    <col min="53" max="53" width="3.42578125" style="190" customWidth="1"/>
    <col min="54" max="61" width="3.7109375" style="190" customWidth="1"/>
    <col min="62" max="62" width="39.85546875" style="161" customWidth="1"/>
    <col min="63" max="63" width="22.85546875" style="151" customWidth="1"/>
    <col min="64" max="64" width="28.5703125" style="161" customWidth="1"/>
    <col min="65" max="65" width="32" style="136" customWidth="1"/>
    <col min="66" max="66" width="45.140625" style="136" customWidth="1"/>
    <col min="67" max="256" width="9.140625" style="136"/>
    <col min="257" max="257" width="60.42578125" style="136" customWidth="1"/>
    <col min="258" max="258" width="41.85546875" style="136" customWidth="1"/>
    <col min="259" max="259" width="27.7109375" style="136" customWidth="1"/>
    <col min="260" max="262" width="3.7109375" style="136" customWidth="1"/>
    <col min="263" max="263" width="3.28515625" style="136" customWidth="1"/>
    <col min="264" max="293" width="3.7109375" style="136" customWidth="1"/>
    <col min="294" max="295" width="4.28515625" style="136" customWidth="1"/>
    <col min="296" max="296" width="3.7109375" style="136" customWidth="1"/>
    <col min="297" max="297" width="5" style="136" customWidth="1"/>
    <col min="298" max="308" width="3.7109375" style="136" customWidth="1"/>
    <col min="309" max="309" width="3.42578125" style="136" customWidth="1"/>
    <col min="310" max="317" width="3.7109375" style="136" customWidth="1"/>
    <col min="318" max="318" width="39.85546875" style="136" customWidth="1"/>
    <col min="319" max="319" width="22.85546875" style="136" customWidth="1"/>
    <col min="320" max="320" width="28.5703125" style="136" customWidth="1"/>
    <col min="321" max="321" width="32" style="136" customWidth="1"/>
    <col min="322" max="322" width="45.140625" style="136" customWidth="1"/>
    <col min="323" max="512" width="9.140625" style="136"/>
    <col min="513" max="513" width="60.42578125" style="136" customWidth="1"/>
    <col min="514" max="514" width="41.85546875" style="136" customWidth="1"/>
    <col min="515" max="515" width="27.7109375" style="136" customWidth="1"/>
    <col min="516" max="518" width="3.7109375" style="136" customWidth="1"/>
    <col min="519" max="519" width="3.28515625" style="136" customWidth="1"/>
    <col min="520" max="549" width="3.7109375" style="136" customWidth="1"/>
    <col min="550" max="551" width="4.28515625" style="136" customWidth="1"/>
    <col min="552" max="552" width="3.7109375" style="136" customWidth="1"/>
    <col min="553" max="553" width="5" style="136" customWidth="1"/>
    <col min="554" max="564" width="3.7109375" style="136" customWidth="1"/>
    <col min="565" max="565" width="3.42578125" style="136" customWidth="1"/>
    <col min="566" max="573" width="3.7109375" style="136" customWidth="1"/>
    <col min="574" max="574" width="39.85546875" style="136" customWidth="1"/>
    <col min="575" max="575" width="22.85546875" style="136" customWidth="1"/>
    <col min="576" max="576" width="28.5703125" style="136" customWidth="1"/>
    <col min="577" max="577" width="32" style="136" customWidth="1"/>
    <col min="578" max="578" width="45.140625" style="136" customWidth="1"/>
    <col min="579" max="768" width="9.140625" style="136"/>
    <col min="769" max="769" width="60.42578125" style="136" customWidth="1"/>
    <col min="770" max="770" width="41.85546875" style="136" customWidth="1"/>
    <col min="771" max="771" width="27.7109375" style="136" customWidth="1"/>
    <col min="772" max="774" width="3.7109375" style="136" customWidth="1"/>
    <col min="775" max="775" width="3.28515625" style="136" customWidth="1"/>
    <col min="776" max="805" width="3.7109375" style="136" customWidth="1"/>
    <col min="806" max="807" width="4.28515625" style="136" customWidth="1"/>
    <col min="808" max="808" width="3.7109375" style="136" customWidth="1"/>
    <col min="809" max="809" width="5" style="136" customWidth="1"/>
    <col min="810" max="820" width="3.7109375" style="136" customWidth="1"/>
    <col min="821" max="821" width="3.42578125" style="136" customWidth="1"/>
    <col min="822" max="829" width="3.7109375" style="136" customWidth="1"/>
    <col min="830" max="830" width="39.85546875" style="136" customWidth="1"/>
    <col min="831" max="831" width="22.85546875" style="136" customWidth="1"/>
    <col min="832" max="832" width="28.5703125" style="136" customWidth="1"/>
    <col min="833" max="833" width="32" style="136" customWidth="1"/>
    <col min="834" max="834" width="45.140625" style="136" customWidth="1"/>
    <col min="835" max="1024" width="9.140625" style="136"/>
    <col min="1025" max="1025" width="60.42578125" style="136" customWidth="1"/>
    <col min="1026" max="1026" width="41.85546875" style="136" customWidth="1"/>
    <col min="1027" max="1027" width="27.7109375" style="136" customWidth="1"/>
    <col min="1028" max="1030" width="3.7109375" style="136" customWidth="1"/>
    <col min="1031" max="1031" width="3.28515625" style="136" customWidth="1"/>
    <col min="1032" max="1061" width="3.7109375" style="136" customWidth="1"/>
    <col min="1062" max="1063" width="4.28515625" style="136" customWidth="1"/>
    <col min="1064" max="1064" width="3.7109375" style="136" customWidth="1"/>
    <col min="1065" max="1065" width="5" style="136" customWidth="1"/>
    <col min="1066" max="1076" width="3.7109375" style="136" customWidth="1"/>
    <col min="1077" max="1077" width="3.42578125" style="136" customWidth="1"/>
    <col min="1078" max="1085" width="3.7109375" style="136" customWidth="1"/>
    <col min="1086" max="1086" width="39.85546875" style="136" customWidth="1"/>
    <col min="1087" max="1087" width="22.85546875" style="136" customWidth="1"/>
    <col min="1088" max="1088" width="28.5703125" style="136" customWidth="1"/>
    <col min="1089" max="1089" width="32" style="136" customWidth="1"/>
    <col min="1090" max="1090" width="45.140625" style="136" customWidth="1"/>
    <col min="1091" max="1280" width="9.140625" style="136"/>
    <col min="1281" max="1281" width="60.42578125" style="136" customWidth="1"/>
    <col min="1282" max="1282" width="41.85546875" style="136" customWidth="1"/>
    <col min="1283" max="1283" width="27.7109375" style="136" customWidth="1"/>
    <col min="1284" max="1286" width="3.7109375" style="136" customWidth="1"/>
    <col min="1287" max="1287" width="3.28515625" style="136" customWidth="1"/>
    <col min="1288" max="1317" width="3.7109375" style="136" customWidth="1"/>
    <col min="1318" max="1319" width="4.28515625" style="136" customWidth="1"/>
    <col min="1320" max="1320" width="3.7109375" style="136" customWidth="1"/>
    <col min="1321" max="1321" width="5" style="136" customWidth="1"/>
    <col min="1322" max="1332" width="3.7109375" style="136" customWidth="1"/>
    <col min="1333" max="1333" width="3.42578125" style="136" customWidth="1"/>
    <col min="1334" max="1341" width="3.7109375" style="136" customWidth="1"/>
    <col min="1342" max="1342" width="39.85546875" style="136" customWidth="1"/>
    <col min="1343" max="1343" width="22.85546875" style="136" customWidth="1"/>
    <col min="1344" max="1344" width="28.5703125" style="136" customWidth="1"/>
    <col min="1345" max="1345" width="32" style="136" customWidth="1"/>
    <col min="1346" max="1346" width="45.140625" style="136" customWidth="1"/>
    <col min="1347" max="1536" width="9.140625" style="136"/>
    <col min="1537" max="1537" width="60.42578125" style="136" customWidth="1"/>
    <col min="1538" max="1538" width="41.85546875" style="136" customWidth="1"/>
    <col min="1539" max="1539" width="27.7109375" style="136" customWidth="1"/>
    <col min="1540" max="1542" width="3.7109375" style="136" customWidth="1"/>
    <col min="1543" max="1543" width="3.28515625" style="136" customWidth="1"/>
    <col min="1544" max="1573" width="3.7109375" style="136" customWidth="1"/>
    <col min="1574" max="1575" width="4.28515625" style="136" customWidth="1"/>
    <col min="1576" max="1576" width="3.7109375" style="136" customWidth="1"/>
    <col min="1577" max="1577" width="5" style="136" customWidth="1"/>
    <col min="1578" max="1588" width="3.7109375" style="136" customWidth="1"/>
    <col min="1589" max="1589" width="3.42578125" style="136" customWidth="1"/>
    <col min="1590" max="1597" width="3.7109375" style="136" customWidth="1"/>
    <col min="1598" max="1598" width="39.85546875" style="136" customWidth="1"/>
    <col min="1599" max="1599" width="22.85546875" style="136" customWidth="1"/>
    <col min="1600" max="1600" width="28.5703125" style="136" customWidth="1"/>
    <col min="1601" max="1601" width="32" style="136" customWidth="1"/>
    <col min="1602" max="1602" width="45.140625" style="136" customWidth="1"/>
    <col min="1603" max="1792" width="9.140625" style="136"/>
    <col min="1793" max="1793" width="60.42578125" style="136" customWidth="1"/>
    <col min="1794" max="1794" width="41.85546875" style="136" customWidth="1"/>
    <col min="1795" max="1795" width="27.7109375" style="136" customWidth="1"/>
    <col min="1796" max="1798" width="3.7109375" style="136" customWidth="1"/>
    <col min="1799" max="1799" width="3.28515625" style="136" customWidth="1"/>
    <col min="1800" max="1829" width="3.7109375" style="136" customWidth="1"/>
    <col min="1830" max="1831" width="4.28515625" style="136" customWidth="1"/>
    <col min="1832" max="1832" width="3.7109375" style="136" customWidth="1"/>
    <col min="1833" max="1833" width="5" style="136" customWidth="1"/>
    <col min="1834" max="1844" width="3.7109375" style="136" customWidth="1"/>
    <col min="1845" max="1845" width="3.42578125" style="136" customWidth="1"/>
    <col min="1846" max="1853" width="3.7109375" style="136" customWidth="1"/>
    <col min="1854" max="1854" width="39.85546875" style="136" customWidth="1"/>
    <col min="1855" max="1855" width="22.85546875" style="136" customWidth="1"/>
    <col min="1856" max="1856" width="28.5703125" style="136" customWidth="1"/>
    <col min="1857" max="1857" width="32" style="136" customWidth="1"/>
    <col min="1858" max="1858" width="45.140625" style="136" customWidth="1"/>
    <col min="1859" max="2048" width="9.140625" style="136"/>
    <col min="2049" max="2049" width="60.42578125" style="136" customWidth="1"/>
    <col min="2050" max="2050" width="41.85546875" style="136" customWidth="1"/>
    <col min="2051" max="2051" width="27.7109375" style="136" customWidth="1"/>
    <col min="2052" max="2054" width="3.7109375" style="136" customWidth="1"/>
    <col min="2055" max="2055" width="3.28515625" style="136" customWidth="1"/>
    <col min="2056" max="2085" width="3.7109375" style="136" customWidth="1"/>
    <col min="2086" max="2087" width="4.28515625" style="136" customWidth="1"/>
    <col min="2088" max="2088" width="3.7109375" style="136" customWidth="1"/>
    <col min="2089" max="2089" width="5" style="136" customWidth="1"/>
    <col min="2090" max="2100" width="3.7109375" style="136" customWidth="1"/>
    <col min="2101" max="2101" width="3.42578125" style="136" customWidth="1"/>
    <col min="2102" max="2109" width="3.7109375" style="136" customWidth="1"/>
    <col min="2110" max="2110" width="39.85546875" style="136" customWidth="1"/>
    <col min="2111" max="2111" width="22.85546875" style="136" customWidth="1"/>
    <col min="2112" max="2112" width="28.5703125" style="136" customWidth="1"/>
    <col min="2113" max="2113" width="32" style="136" customWidth="1"/>
    <col min="2114" max="2114" width="45.140625" style="136" customWidth="1"/>
    <col min="2115" max="2304" width="9.140625" style="136"/>
    <col min="2305" max="2305" width="60.42578125" style="136" customWidth="1"/>
    <col min="2306" max="2306" width="41.85546875" style="136" customWidth="1"/>
    <col min="2307" max="2307" width="27.7109375" style="136" customWidth="1"/>
    <col min="2308" max="2310" width="3.7109375" style="136" customWidth="1"/>
    <col min="2311" max="2311" width="3.28515625" style="136" customWidth="1"/>
    <col min="2312" max="2341" width="3.7109375" style="136" customWidth="1"/>
    <col min="2342" max="2343" width="4.28515625" style="136" customWidth="1"/>
    <col min="2344" max="2344" width="3.7109375" style="136" customWidth="1"/>
    <col min="2345" max="2345" width="5" style="136" customWidth="1"/>
    <col min="2346" max="2356" width="3.7109375" style="136" customWidth="1"/>
    <col min="2357" max="2357" width="3.42578125" style="136" customWidth="1"/>
    <col min="2358" max="2365" width="3.7109375" style="136" customWidth="1"/>
    <col min="2366" max="2366" width="39.85546875" style="136" customWidth="1"/>
    <col min="2367" max="2367" width="22.85546875" style="136" customWidth="1"/>
    <col min="2368" max="2368" width="28.5703125" style="136" customWidth="1"/>
    <col min="2369" max="2369" width="32" style="136" customWidth="1"/>
    <col min="2370" max="2370" width="45.140625" style="136" customWidth="1"/>
    <col min="2371" max="2560" width="9.140625" style="136"/>
    <col min="2561" max="2561" width="60.42578125" style="136" customWidth="1"/>
    <col min="2562" max="2562" width="41.85546875" style="136" customWidth="1"/>
    <col min="2563" max="2563" width="27.7109375" style="136" customWidth="1"/>
    <col min="2564" max="2566" width="3.7109375" style="136" customWidth="1"/>
    <col min="2567" max="2567" width="3.28515625" style="136" customWidth="1"/>
    <col min="2568" max="2597" width="3.7109375" style="136" customWidth="1"/>
    <col min="2598" max="2599" width="4.28515625" style="136" customWidth="1"/>
    <col min="2600" max="2600" width="3.7109375" style="136" customWidth="1"/>
    <col min="2601" max="2601" width="5" style="136" customWidth="1"/>
    <col min="2602" max="2612" width="3.7109375" style="136" customWidth="1"/>
    <col min="2613" max="2613" width="3.42578125" style="136" customWidth="1"/>
    <col min="2614" max="2621" width="3.7109375" style="136" customWidth="1"/>
    <col min="2622" max="2622" width="39.85546875" style="136" customWidth="1"/>
    <col min="2623" max="2623" width="22.85546875" style="136" customWidth="1"/>
    <col min="2624" max="2624" width="28.5703125" style="136" customWidth="1"/>
    <col min="2625" max="2625" width="32" style="136" customWidth="1"/>
    <col min="2626" max="2626" width="45.140625" style="136" customWidth="1"/>
    <col min="2627" max="2816" width="9.140625" style="136"/>
    <col min="2817" max="2817" width="60.42578125" style="136" customWidth="1"/>
    <col min="2818" max="2818" width="41.85546875" style="136" customWidth="1"/>
    <col min="2819" max="2819" width="27.7109375" style="136" customWidth="1"/>
    <col min="2820" max="2822" width="3.7109375" style="136" customWidth="1"/>
    <col min="2823" max="2823" width="3.28515625" style="136" customWidth="1"/>
    <col min="2824" max="2853" width="3.7109375" style="136" customWidth="1"/>
    <col min="2854" max="2855" width="4.28515625" style="136" customWidth="1"/>
    <col min="2856" max="2856" width="3.7109375" style="136" customWidth="1"/>
    <col min="2857" max="2857" width="5" style="136" customWidth="1"/>
    <col min="2858" max="2868" width="3.7109375" style="136" customWidth="1"/>
    <col min="2869" max="2869" width="3.42578125" style="136" customWidth="1"/>
    <col min="2870" max="2877" width="3.7109375" style="136" customWidth="1"/>
    <col min="2878" max="2878" width="39.85546875" style="136" customWidth="1"/>
    <col min="2879" max="2879" width="22.85546875" style="136" customWidth="1"/>
    <col min="2880" max="2880" width="28.5703125" style="136" customWidth="1"/>
    <col min="2881" max="2881" width="32" style="136" customWidth="1"/>
    <col min="2882" max="2882" width="45.140625" style="136" customWidth="1"/>
    <col min="2883" max="3072" width="9.140625" style="136"/>
    <col min="3073" max="3073" width="60.42578125" style="136" customWidth="1"/>
    <col min="3074" max="3074" width="41.85546875" style="136" customWidth="1"/>
    <col min="3075" max="3075" width="27.7109375" style="136" customWidth="1"/>
    <col min="3076" max="3078" width="3.7109375" style="136" customWidth="1"/>
    <col min="3079" max="3079" width="3.28515625" style="136" customWidth="1"/>
    <col min="3080" max="3109" width="3.7109375" style="136" customWidth="1"/>
    <col min="3110" max="3111" width="4.28515625" style="136" customWidth="1"/>
    <col min="3112" max="3112" width="3.7109375" style="136" customWidth="1"/>
    <col min="3113" max="3113" width="5" style="136" customWidth="1"/>
    <col min="3114" max="3124" width="3.7109375" style="136" customWidth="1"/>
    <col min="3125" max="3125" width="3.42578125" style="136" customWidth="1"/>
    <col min="3126" max="3133" width="3.7109375" style="136" customWidth="1"/>
    <col min="3134" max="3134" width="39.85546875" style="136" customWidth="1"/>
    <col min="3135" max="3135" width="22.85546875" style="136" customWidth="1"/>
    <col min="3136" max="3136" width="28.5703125" style="136" customWidth="1"/>
    <col min="3137" max="3137" width="32" style="136" customWidth="1"/>
    <col min="3138" max="3138" width="45.140625" style="136" customWidth="1"/>
    <col min="3139" max="3328" width="9.140625" style="136"/>
    <col min="3329" max="3329" width="60.42578125" style="136" customWidth="1"/>
    <col min="3330" max="3330" width="41.85546875" style="136" customWidth="1"/>
    <col min="3331" max="3331" width="27.7109375" style="136" customWidth="1"/>
    <col min="3332" max="3334" width="3.7109375" style="136" customWidth="1"/>
    <col min="3335" max="3335" width="3.28515625" style="136" customWidth="1"/>
    <col min="3336" max="3365" width="3.7109375" style="136" customWidth="1"/>
    <col min="3366" max="3367" width="4.28515625" style="136" customWidth="1"/>
    <col min="3368" max="3368" width="3.7109375" style="136" customWidth="1"/>
    <col min="3369" max="3369" width="5" style="136" customWidth="1"/>
    <col min="3370" max="3380" width="3.7109375" style="136" customWidth="1"/>
    <col min="3381" max="3381" width="3.42578125" style="136" customWidth="1"/>
    <col min="3382" max="3389" width="3.7109375" style="136" customWidth="1"/>
    <col min="3390" max="3390" width="39.85546875" style="136" customWidth="1"/>
    <col min="3391" max="3391" width="22.85546875" style="136" customWidth="1"/>
    <col min="3392" max="3392" width="28.5703125" style="136" customWidth="1"/>
    <col min="3393" max="3393" width="32" style="136" customWidth="1"/>
    <col min="3394" max="3394" width="45.140625" style="136" customWidth="1"/>
    <col min="3395" max="3584" width="9.140625" style="136"/>
    <col min="3585" max="3585" width="60.42578125" style="136" customWidth="1"/>
    <col min="3586" max="3586" width="41.85546875" style="136" customWidth="1"/>
    <col min="3587" max="3587" width="27.7109375" style="136" customWidth="1"/>
    <col min="3588" max="3590" width="3.7109375" style="136" customWidth="1"/>
    <col min="3591" max="3591" width="3.28515625" style="136" customWidth="1"/>
    <col min="3592" max="3621" width="3.7109375" style="136" customWidth="1"/>
    <col min="3622" max="3623" width="4.28515625" style="136" customWidth="1"/>
    <col min="3624" max="3624" width="3.7109375" style="136" customWidth="1"/>
    <col min="3625" max="3625" width="5" style="136" customWidth="1"/>
    <col min="3626" max="3636" width="3.7109375" style="136" customWidth="1"/>
    <col min="3637" max="3637" width="3.42578125" style="136" customWidth="1"/>
    <col min="3638" max="3645" width="3.7109375" style="136" customWidth="1"/>
    <col min="3646" max="3646" width="39.85546875" style="136" customWidth="1"/>
    <col min="3647" max="3647" width="22.85546875" style="136" customWidth="1"/>
    <col min="3648" max="3648" width="28.5703125" style="136" customWidth="1"/>
    <col min="3649" max="3649" width="32" style="136" customWidth="1"/>
    <col min="3650" max="3650" width="45.140625" style="136" customWidth="1"/>
    <col min="3651" max="3840" width="9.140625" style="136"/>
    <col min="3841" max="3841" width="60.42578125" style="136" customWidth="1"/>
    <col min="3842" max="3842" width="41.85546875" style="136" customWidth="1"/>
    <col min="3843" max="3843" width="27.7109375" style="136" customWidth="1"/>
    <col min="3844" max="3846" width="3.7109375" style="136" customWidth="1"/>
    <col min="3847" max="3847" width="3.28515625" style="136" customWidth="1"/>
    <col min="3848" max="3877" width="3.7109375" style="136" customWidth="1"/>
    <col min="3878" max="3879" width="4.28515625" style="136" customWidth="1"/>
    <col min="3880" max="3880" width="3.7109375" style="136" customWidth="1"/>
    <col min="3881" max="3881" width="5" style="136" customWidth="1"/>
    <col min="3882" max="3892" width="3.7109375" style="136" customWidth="1"/>
    <col min="3893" max="3893" width="3.42578125" style="136" customWidth="1"/>
    <col min="3894" max="3901" width="3.7109375" style="136" customWidth="1"/>
    <col min="3902" max="3902" width="39.85546875" style="136" customWidth="1"/>
    <col min="3903" max="3903" width="22.85546875" style="136" customWidth="1"/>
    <col min="3904" max="3904" width="28.5703125" style="136" customWidth="1"/>
    <col min="3905" max="3905" width="32" style="136" customWidth="1"/>
    <col min="3906" max="3906" width="45.140625" style="136" customWidth="1"/>
    <col min="3907" max="4096" width="9.140625" style="136"/>
    <col min="4097" max="4097" width="60.42578125" style="136" customWidth="1"/>
    <col min="4098" max="4098" width="41.85546875" style="136" customWidth="1"/>
    <col min="4099" max="4099" width="27.7109375" style="136" customWidth="1"/>
    <col min="4100" max="4102" width="3.7109375" style="136" customWidth="1"/>
    <col min="4103" max="4103" width="3.28515625" style="136" customWidth="1"/>
    <col min="4104" max="4133" width="3.7109375" style="136" customWidth="1"/>
    <col min="4134" max="4135" width="4.28515625" style="136" customWidth="1"/>
    <col min="4136" max="4136" width="3.7109375" style="136" customWidth="1"/>
    <col min="4137" max="4137" width="5" style="136" customWidth="1"/>
    <col min="4138" max="4148" width="3.7109375" style="136" customWidth="1"/>
    <col min="4149" max="4149" width="3.42578125" style="136" customWidth="1"/>
    <col min="4150" max="4157" width="3.7109375" style="136" customWidth="1"/>
    <col min="4158" max="4158" width="39.85546875" style="136" customWidth="1"/>
    <col min="4159" max="4159" width="22.85546875" style="136" customWidth="1"/>
    <col min="4160" max="4160" width="28.5703125" style="136" customWidth="1"/>
    <col min="4161" max="4161" width="32" style="136" customWidth="1"/>
    <col min="4162" max="4162" width="45.140625" style="136" customWidth="1"/>
    <col min="4163" max="4352" width="9.140625" style="136"/>
    <col min="4353" max="4353" width="60.42578125" style="136" customWidth="1"/>
    <col min="4354" max="4354" width="41.85546875" style="136" customWidth="1"/>
    <col min="4355" max="4355" width="27.7109375" style="136" customWidth="1"/>
    <col min="4356" max="4358" width="3.7109375" style="136" customWidth="1"/>
    <col min="4359" max="4359" width="3.28515625" style="136" customWidth="1"/>
    <col min="4360" max="4389" width="3.7109375" style="136" customWidth="1"/>
    <col min="4390" max="4391" width="4.28515625" style="136" customWidth="1"/>
    <col min="4392" max="4392" width="3.7109375" style="136" customWidth="1"/>
    <col min="4393" max="4393" width="5" style="136" customWidth="1"/>
    <col min="4394" max="4404" width="3.7109375" style="136" customWidth="1"/>
    <col min="4405" max="4405" width="3.42578125" style="136" customWidth="1"/>
    <col min="4406" max="4413" width="3.7109375" style="136" customWidth="1"/>
    <col min="4414" max="4414" width="39.85546875" style="136" customWidth="1"/>
    <col min="4415" max="4415" width="22.85546875" style="136" customWidth="1"/>
    <col min="4416" max="4416" width="28.5703125" style="136" customWidth="1"/>
    <col min="4417" max="4417" width="32" style="136" customWidth="1"/>
    <col min="4418" max="4418" width="45.140625" style="136" customWidth="1"/>
    <col min="4419" max="4608" width="9.140625" style="136"/>
    <col min="4609" max="4609" width="60.42578125" style="136" customWidth="1"/>
    <col min="4610" max="4610" width="41.85546875" style="136" customWidth="1"/>
    <col min="4611" max="4611" width="27.7109375" style="136" customWidth="1"/>
    <col min="4612" max="4614" width="3.7109375" style="136" customWidth="1"/>
    <col min="4615" max="4615" width="3.28515625" style="136" customWidth="1"/>
    <col min="4616" max="4645" width="3.7109375" style="136" customWidth="1"/>
    <col min="4646" max="4647" width="4.28515625" style="136" customWidth="1"/>
    <col min="4648" max="4648" width="3.7109375" style="136" customWidth="1"/>
    <col min="4649" max="4649" width="5" style="136" customWidth="1"/>
    <col min="4650" max="4660" width="3.7109375" style="136" customWidth="1"/>
    <col min="4661" max="4661" width="3.42578125" style="136" customWidth="1"/>
    <col min="4662" max="4669" width="3.7109375" style="136" customWidth="1"/>
    <col min="4670" max="4670" width="39.85546875" style="136" customWidth="1"/>
    <col min="4671" max="4671" width="22.85546875" style="136" customWidth="1"/>
    <col min="4672" max="4672" width="28.5703125" style="136" customWidth="1"/>
    <col min="4673" max="4673" width="32" style="136" customWidth="1"/>
    <col min="4674" max="4674" width="45.140625" style="136" customWidth="1"/>
    <col min="4675" max="4864" width="9.140625" style="136"/>
    <col min="4865" max="4865" width="60.42578125" style="136" customWidth="1"/>
    <col min="4866" max="4866" width="41.85546875" style="136" customWidth="1"/>
    <col min="4867" max="4867" width="27.7109375" style="136" customWidth="1"/>
    <col min="4868" max="4870" width="3.7109375" style="136" customWidth="1"/>
    <col min="4871" max="4871" width="3.28515625" style="136" customWidth="1"/>
    <col min="4872" max="4901" width="3.7109375" style="136" customWidth="1"/>
    <col min="4902" max="4903" width="4.28515625" style="136" customWidth="1"/>
    <col min="4904" max="4904" width="3.7109375" style="136" customWidth="1"/>
    <col min="4905" max="4905" width="5" style="136" customWidth="1"/>
    <col min="4906" max="4916" width="3.7109375" style="136" customWidth="1"/>
    <col min="4917" max="4917" width="3.42578125" style="136" customWidth="1"/>
    <col min="4918" max="4925" width="3.7109375" style="136" customWidth="1"/>
    <col min="4926" max="4926" width="39.85546875" style="136" customWidth="1"/>
    <col min="4927" max="4927" width="22.85546875" style="136" customWidth="1"/>
    <col min="4928" max="4928" width="28.5703125" style="136" customWidth="1"/>
    <col min="4929" max="4929" width="32" style="136" customWidth="1"/>
    <col min="4930" max="4930" width="45.140625" style="136" customWidth="1"/>
    <col min="4931" max="5120" width="9.140625" style="136"/>
    <col min="5121" max="5121" width="60.42578125" style="136" customWidth="1"/>
    <col min="5122" max="5122" width="41.85546875" style="136" customWidth="1"/>
    <col min="5123" max="5123" width="27.7109375" style="136" customWidth="1"/>
    <col min="5124" max="5126" width="3.7109375" style="136" customWidth="1"/>
    <col min="5127" max="5127" width="3.28515625" style="136" customWidth="1"/>
    <col min="5128" max="5157" width="3.7109375" style="136" customWidth="1"/>
    <col min="5158" max="5159" width="4.28515625" style="136" customWidth="1"/>
    <col min="5160" max="5160" width="3.7109375" style="136" customWidth="1"/>
    <col min="5161" max="5161" width="5" style="136" customWidth="1"/>
    <col min="5162" max="5172" width="3.7109375" style="136" customWidth="1"/>
    <col min="5173" max="5173" width="3.42578125" style="136" customWidth="1"/>
    <col min="5174" max="5181" width="3.7109375" style="136" customWidth="1"/>
    <col min="5182" max="5182" width="39.85546875" style="136" customWidth="1"/>
    <col min="5183" max="5183" width="22.85546875" style="136" customWidth="1"/>
    <col min="5184" max="5184" width="28.5703125" style="136" customWidth="1"/>
    <col min="5185" max="5185" width="32" style="136" customWidth="1"/>
    <col min="5186" max="5186" width="45.140625" style="136" customWidth="1"/>
    <col min="5187" max="5376" width="9.140625" style="136"/>
    <col min="5377" max="5377" width="60.42578125" style="136" customWidth="1"/>
    <col min="5378" max="5378" width="41.85546875" style="136" customWidth="1"/>
    <col min="5379" max="5379" width="27.7109375" style="136" customWidth="1"/>
    <col min="5380" max="5382" width="3.7109375" style="136" customWidth="1"/>
    <col min="5383" max="5383" width="3.28515625" style="136" customWidth="1"/>
    <col min="5384" max="5413" width="3.7109375" style="136" customWidth="1"/>
    <col min="5414" max="5415" width="4.28515625" style="136" customWidth="1"/>
    <col min="5416" max="5416" width="3.7109375" style="136" customWidth="1"/>
    <col min="5417" max="5417" width="5" style="136" customWidth="1"/>
    <col min="5418" max="5428" width="3.7109375" style="136" customWidth="1"/>
    <col min="5429" max="5429" width="3.42578125" style="136" customWidth="1"/>
    <col min="5430" max="5437" width="3.7109375" style="136" customWidth="1"/>
    <col min="5438" max="5438" width="39.85546875" style="136" customWidth="1"/>
    <col min="5439" max="5439" width="22.85546875" style="136" customWidth="1"/>
    <col min="5440" max="5440" width="28.5703125" style="136" customWidth="1"/>
    <col min="5441" max="5441" width="32" style="136" customWidth="1"/>
    <col min="5442" max="5442" width="45.140625" style="136" customWidth="1"/>
    <col min="5443" max="5632" width="9.140625" style="136"/>
    <col min="5633" max="5633" width="60.42578125" style="136" customWidth="1"/>
    <col min="5634" max="5634" width="41.85546875" style="136" customWidth="1"/>
    <col min="5635" max="5635" width="27.7109375" style="136" customWidth="1"/>
    <col min="5636" max="5638" width="3.7109375" style="136" customWidth="1"/>
    <col min="5639" max="5639" width="3.28515625" style="136" customWidth="1"/>
    <col min="5640" max="5669" width="3.7109375" style="136" customWidth="1"/>
    <col min="5670" max="5671" width="4.28515625" style="136" customWidth="1"/>
    <col min="5672" max="5672" width="3.7109375" style="136" customWidth="1"/>
    <col min="5673" max="5673" width="5" style="136" customWidth="1"/>
    <col min="5674" max="5684" width="3.7109375" style="136" customWidth="1"/>
    <col min="5685" max="5685" width="3.42578125" style="136" customWidth="1"/>
    <col min="5686" max="5693" width="3.7109375" style="136" customWidth="1"/>
    <col min="5694" max="5694" width="39.85546875" style="136" customWidth="1"/>
    <col min="5695" max="5695" width="22.85546875" style="136" customWidth="1"/>
    <col min="5696" max="5696" width="28.5703125" style="136" customWidth="1"/>
    <col min="5697" max="5697" width="32" style="136" customWidth="1"/>
    <col min="5698" max="5698" width="45.140625" style="136" customWidth="1"/>
    <col min="5699" max="5888" width="9.140625" style="136"/>
    <col min="5889" max="5889" width="60.42578125" style="136" customWidth="1"/>
    <col min="5890" max="5890" width="41.85546875" style="136" customWidth="1"/>
    <col min="5891" max="5891" width="27.7109375" style="136" customWidth="1"/>
    <col min="5892" max="5894" width="3.7109375" style="136" customWidth="1"/>
    <col min="5895" max="5895" width="3.28515625" style="136" customWidth="1"/>
    <col min="5896" max="5925" width="3.7109375" style="136" customWidth="1"/>
    <col min="5926" max="5927" width="4.28515625" style="136" customWidth="1"/>
    <col min="5928" max="5928" width="3.7109375" style="136" customWidth="1"/>
    <col min="5929" max="5929" width="5" style="136" customWidth="1"/>
    <col min="5930" max="5940" width="3.7109375" style="136" customWidth="1"/>
    <col min="5941" max="5941" width="3.42578125" style="136" customWidth="1"/>
    <col min="5942" max="5949" width="3.7109375" style="136" customWidth="1"/>
    <col min="5950" max="5950" width="39.85546875" style="136" customWidth="1"/>
    <col min="5951" max="5951" width="22.85546875" style="136" customWidth="1"/>
    <col min="5952" max="5952" width="28.5703125" style="136" customWidth="1"/>
    <col min="5953" max="5953" width="32" style="136" customWidth="1"/>
    <col min="5954" max="5954" width="45.140625" style="136" customWidth="1"/>
    <col min="5955" max="6144" width="9.140625" style="136"/>
    <col min="6145" max="6145" width="60.42578125" style="136" customWidth="1"/>
    <col min="6146" max="6146" width="41.85546875" style="136" customWidth="1"/>
    <col min="6147" max="6147" width="27.7109375" style="136" customWidth="1"/>
    <col min="6148" max="6150" width="3.7109375" style="136" customWidth="1"/>
    <col min="6151" max="6151" width="3.28515625" style="136" customWidth="1"/>
    <col min="6152" max="6181" width="3.7109375" style="136" customWidth="1"/>
    <col min="6182" max="6183" width="4.28515625" style="136" customWidth="1"/>
    <col min="6184" max="6184" width="3.7109375" style="136" customWidth="1"/>
    <col min="6185" max="6185" width="5" style="136" customWidth="1"/>
    <col min="6186" max="6196" width="3.7109375" style="136" customWidth="1"/>
    <col min="6197" max="6197" width="3.42578125" style="136" customWidth="1"/>
    <col min="6198" max="6205" width="3.7109375" style="136" customWidth="1"/>
    <col min="6206" max="6206" width="39.85546875" style="136" customWidth="1"/>
    <col min="6207" max="6207" width="22.85546875" style="136" customWidth="1"/>
    <col min="6208" max="6208" width="28.5703125" style="136" customWidth="1"/>
    <col min="6209" max="6209" width="32" style="136" customWidth="1"/>
    <col min="6210" max="6210" width="45.140625" style="136" customWidth="1"/>
    <col min="6211" max="6400" width="9.140625" style="136"/>
    <col min="6401" max="6401" width="60.42578125" style="136" customWidth="1"/>
    <col min="6402" max="6402" width="41.85546875" style="136" customWidth="1"/>
    <col min="6403" max="6403" width="27.7109375" style="136" customWidth="1"/>
    <col min="6404" max="6406" width="3.7109375" style="136" customWidth="1"/>
    <col min="6407" max="6407" width="3.28515625" style="136" customWidth="1"/>
    <col min="6408" max="6437" width="3.7109375" style="136" customWidth="1"/>
    <col min="6438" max="6439" width="4.28515625" style="136" customWidth="1"/>
    <col min="6440" max="6440" width="3.7109375" style="136" customWidth="1"/>
    <col min="6441" max="6441" width="5" style="136" customWidth="1"/>
    <col min="6442" max="6452" width="3.7109375" style="136" customWidth="1"/>
    <col min="6453" max="6453" width="3.42578125" style="136" customWidth="1"/>
    <col min="6454" max="6461" width="3.7109375" style="136" customWidth="1"/>
    <col min="6462" max="6462" width="39.85546875" style="136" customWidth="1"/>
    <col min="6463" max="6463" width="22.85546875" style="136" customWidth="1"/>
    <col min="6464" max="6464" width="28.5703125" style="136" customWidth="1"/>
    <col min="6465" max="6465" width="32" style="136" customWidth="1"/>
    <col min="6466" max="6466" width="45.140625" style="136" customWidth="1"/>
    <col min="6467" max="6656" width="9.140625" style="136"/>
    <col min="6657" max="6657" width="60.42578125" style="136" customWidth="1"/>
    <col min="6658" max="6658" width="41.85546875" style="136" customWidth="1"/>
    <col min="6659" max="6659" width="27.7109375" style="136" customWidth="1"/>
    <col min="6660" max="6662" width="3.7109375" style="136" customWidth="1"/>
    <col min="6663" max="6663" width="3.28515625" style="136" customWidth="1"/>
    <col min="6664" max="6693" width="3.7109375" style="136" customWidth="1"/>
    <col min="6694" max="6695" width="4.28515625" style="136" customWidth="1"/>
    <col min="6696" max="6696" width="3.7109375" style="136" customWidth="1"/>
    <col min="6697" max="6697" width="5" style="136" customWidth="1"/>
    <col min="6698" max="6708" width="3.7109375" style="136" customWidth="1"/>
    <col min="6709" max="6709" width="3.42578125" style="136" customWidth="1"/>
    <col min="6710" max="6717" width="3.7109375" style="136" customWidth="1"/>
    <col min="6718" max="6718" width="39.85546875" style="136" customWidth="1"/>
    <col min="6719" max="6719" width="22.85546875" style="136" customWidth="1"/>
    <col min="6720" max="6720" width="28.5703125" style="136" customWidth="1"/>
    <col min="6721" max="6721" width="32" style="136" customWidth="1"/>
    <col min="6722" max="6722" width="45.140625" style="136" customWidth="1"/>
    <col min="6723" max="6912" width="9.140625" style="136"/>
    <col min="6913" max="6913" width="60.42578125" style="136" customWidth="1"/>
    <col min="6914" max="6914" width="41.85546875" style="136" customWidth="1"/>
    <col min="6915" max="6915" width="27.7109375" style="136" customWidth="1"/>
    <col min="6916" max="6918" width="3.7109375" style="136" customWidth="1"/>
    <col min="6919" max="6919" width="3.28515625" style="136" customWidth="1"/>
    <col min="6920" max="6949" width="3.7109375" style="136" customWidth="1"/>
    <col min="6950" max="6951" width="4.28515625" style="136" customWidth="1"/>
    <col min="6952" max="6952" width="3.7109375" style="136" customWidth="1"/>
    <col min="6953" max="6953" width="5" style="136" customWidth="1"/>
    <col min="6954" max="6964" width="3.7109375" style="136" customWidth="1"/>
    <col min="6965" max="6965" width="3.42578125" style="136" customWidth="1"/>
    <col min="6966" max="6973" width="3.7109375" style="136" customWidth="1"/>
    <col min="6974" max="6974" width="39.85546875" style="136" customWidth="1"/>
    <col min="6975" max="6975" width="22.85546875" style="136" customWidth="1"/>
    <col min="6976" max="6976" width="28.5703125" style="136" customWidth="1"/>
    <col min="6977" max="6977" width="32" style="136" customWidth="1"/>
    <col min="6978" max="6978" width="45.140625" style="136" customWidth="1"/>
    <col min="6979" max="7168" width="9.140625" style="136"/>
    <col min="7169" max="7169" width="60.42578125" style="136" customWidth="1"/>
    <col min="7170" max="7170" width="41.85546875" style="136" customWidth="1"/>
    <col min="7171" max="7171" width="27.7109375" style="136" customWidth="1"/>
    <col min="7172" max="7174" width="3.7109375" style="136" customWidth="1"/>
    <col min="7175" max="7175" width="3.28515625" style="136" customWidth="1"/>
    <col min="7176" max="7205" width="3.7109375" style="136" customWidth="1"/>
    <col min="7206" max="7207" width="4.28515625" style="136" customWidth="1"/>
    <col min="7208" max="7208" width="3.7109375" style="136" customWidth="1"/>
    <col min="7209" max="7209" width="5" style="136" customWidth="1"/>
    <col min="7210" max="7220" width="3.7109375" style="136" customWidth="1"/>
    <col min="7221" max="7221" width="3.42578125" style="136" customWidth="1"/>
    <col min="7222" max="7229" width="3.7109375" style="136" customWidth="1"/>
    <col min="7230" max="7230" width="39.85546875" style="136" customWidth="1"/>
    <col min="7231" max="7231" width="22.85546875" style="136" customWidth="1"/>
    <col min="7232" max="7232" width="28.5703125" style="136" customWidth="1"/>
    <col min="7233" max="7233" width="32" style="136" customWidth="1"/>
    <col min="7234" max="7234" width="45.140625" style="136" customWidth="1"/>
    <col min="7235" max="7424" width="9.140625" style="136"/>
    <col min="7425" max="7425" width="60.42578125" style="136" customWidth="1"/>
    <col min="7426" max="7426" width="41.85546875" style="136" customWidth="1"/>
    <col min="7427" max="7427" width="27.7109375" style="136" customWidth="1"/>
    <col min="7428" max="7430" width="3.7109375" style="136" customWidth="1"/>
    <col min="7431" max="7431" width="3.28515625" style="136" customWidth="1"/>
    <col min="7432" max="7461" width="3.7109375" style="136" customWidth="1"/>
    <col min="7462" max="7463" width="4.28515625" style="136" customWidth="1"/>
    <col min="7464" max="7464" width="3.7109375" style="136" customWidth="1"/>
    <col min="7465" max="7465" width="5" style="136" customWidth="1"/>
    <col min="7466" max="7476" width="3.7109375" style="136" customWidth="1"/>
    <col min="7477" max="7477" width="3.42578125" style="136" customWidth="1"/>
    <col min="7478" max="7485" width="3.7109375" style="136" customWidth="1"/>
    <col min="7486" max="7486" width="39.85546875" style="136" customWidth="1"/>
    <col min="7487" max="7487" width="22.85546875" style="136" customWidth="1"/>
    <col min="7488" max="7488" width="28.5703125" style="136" customWidth="1"/>
    <col min="7489" max="7489" width="32" style="136" customWidth="1"/>
    <col min="7490" max="7490" width="45.140625" style="136" customWidth="1"/>
    <col min="7491" max="7680" width="9.140625" style="136"/>
    <col min="7681" max="7681" width="60.42578125" style="136" customWidth="1"/>
    <col min="7682" max="7682" width="41.85546875" style="136" customWidth="1"/>
    <col min="7683" max="7683" width="27.7109375" style="136" customWidth="1"/>
    <col min="7684" max="7686" width="3.7109375" style="136" customWidth="1"/>
    <col min="7687" max="7687" width="3.28515625" style="136" customWidth="1"/>
    <col min="7688" max="7717" width="3.7109375" style="136" customWidth="1"/>
    <col min="7718" max="7719" width="4.28515625" style="136" customWidth="1"/>
    <col min="7720" max="7720" width="3.7109375" style="136" customWidth="1"/>
    <col min="7721" max="7721" width="5" style="136" customWidth="1"/>
    <col min="7722" max="7732" width="3.7109375" style="136" customWidth="1"/>
    <col min="7733" max="7733" width="3.42578125" style="136" customWidth="1"/>
    <col min="7734" max="7741" width="3.7109375" style="136" customWidth="1"/>
    <col min="7742" max="7742" width="39.85546875" style="136" customWidth="1"/>
    <col min="7743" max="7743" width="22.85546875" style="136" customWidth="1"/>
    <col min="7744" max="7744" width="28.5703125" style="136" customWidth="1"/>
    <col min="7745" max="7745" width="32" style="136" customWidth="1"/>
    <col min="7746" max="7746" width="45.140625" style="136" customWidth="1"/>
    <col min="7747" max="7936" width="9.140625" style="136"/>
    <col min="7937" max="7937" width="60.42578125" style="136" customWidth="1"/>
    <col min="7938" max="7938" width="41.85546875" style="136" customWidth="1"/>
    <col min="7939" max="7939" width="27.7109375" style="136" customWidth="1"/>
    <col min="7940" max="7942" width="3.7109375" style="136" customWidth="1"/>
    <col min="7943" max="7943" width="3.28515625" style="136" customWidth="1"/>
    <col min="7944" max="7973" width="3.7109375" style="136" customWidth="1"/>
    <col min="7974" max="7975" width="4.28515625" style="136" customWidth="1"/>
    <col min="7976" max="7976" width="3.7109375" style="136" customWidth="1"/>
    <col min="7977" max="7977" width="5" style="136" customWidth="1"/>
    <col min="7978" max="7988" width="3.7109375" style="136" customWidth="1"/>
    <col min="7989" max="7989" width="3.42578125" style="136" customWidth="1"/>
    <col min="7990" max="7997" width="3.7109375" style="136" customWidth="1"/>
    <col min="7998" max="7998" width="39.85546875" style="136" customWidth="1"/>
    <col min="7999" max="7999" width="22.85546875" style="136" customWidth="1"/>
    <col min="8000" max="8000" width="28.5703125" style="136" customWidth="1"/>
    <col min="8001" max="8001" width="32" style="136" customWidth="1"/>
    <col min="8002" max="8002" width="45.140625" style="136" customWidth="1"/>
    <col min="8003" max="8192" width="9.140625" style="136"/>
    <col min="8193" max="8193" width="60.42578125" style="136" customWidth="1"/>
    <col min="8194" max="8194" width="41.85546875" style="136" customWidth="1"/>
    <col min="8195" max="8195" width="27.7109375" style="136" customWidth="1"/>
    <col min="8196" max="8198" width="3.7109375" style="136" customWidth="1"/>
    <col min="8199" max="8199" width="3.28515625" style="136" customWidth="1"/>
    <col min="8200" max="8229" width="3.7109375" style="136" customWidth="1"/>
    <col min="8230" max="8231" width="4.28515625" style="136" customWidth="1"/>
    <col min="8232" max="8232" width="3.7109375" style="136" customWidth="1"/>
    <col min="8233" max="8233" width="5" style="136" customWidth="1"/>
    <col min="8234" max="8244" width="3.7109375" style="136" customWidth="1"/>
    <col min="8245" max="8245" width="3.42578125" style="136" customWidth="1"/>
    <col min="8246" max="8253" width="3.7109375" style="136" customWidth="1"/>
    <col min="8254" max="8254" width="39.85546875" style="136" customWidth="1"/>
    <col min="8255" max="8255" width="22.85546875" style="136" customWidth="1"/>
    <col min="8256" max="8256" width="28.5703125" style="136" customWidth="1"/>
    <col min="8257" max="8257" width="32" style="136" customWidth="1"/>
    <col min="8258" max="8258" width="45.140625" style="136" customWidth="1"/>
    <col min="8259" max="8448" width="9.140625" style="136"/>
    <col min="8449" max="8449" width="60.42578125" style="136" customWidth="1"/>
    <col min="8450" max="8450" width="41.85546875" style="136" customWidth="1"/>
    <col min="8451" max="8451" width="27.7109375" style="136" customWidth="1"/>
    <col min="8452" max="8454" width="3.7109375" style="136" customWidth="1"/>
    <col min="8455" max="8455" width="3.28515625" style="136" customWidth="1"/>
    <col min="8456" max="8485" width="3.7109375" style="136" customWidth="1"/>
    <col min="8486" max="8487" width="4.28515625" style="136" customWidth="1"/>
    <col min="8488" max="8488" width="3.7109375" style="136" customWidth="1"/>
    <col min="8489" max="8489" width="5" style="136" customWidth="1"/>
    <col min="8490" max="8500" width="3.7109375" style="136" customWidth="1"/>
    <col min="8501" max="8501" width="3.42578125" style="136" customWidth="1"/>
    <col min="8502" max="8509" width="3.7109375" style="136" customWidth="1"/>
    <col min="8510" max="8510" width="39.85546875" style="136" customWidth="1"/>
    <col min="8511" max="8511" width="22.85546875" style="136" customWidth="1"/>
    <col min="8512" max="8512" width="28.5703125" style="136" customWidth="1"/>
    <col min="8513" max="8513" width="32" style="136" customWidth="1"/>
    <col min="8514" max="8514" width="45.140625" style="136" customWidth="1"/>
    <col min="8515" max="8704" width="9.140625" style="136"/>
    <col min="8705" max="8705" width="60.42578125" style="136" customWidth="1"/>
    <col min="8706" max="8706" width="41.85546875" style="136" customWidth="1"/>
    <col min="8707" max="8707" width="27.7109375" style="136" customWidth="1"/>
    <col min="8708" max="8710" width="3.7109375" style="136" customWidth="1"/>
    <col min="8711" max="8711" width="3.28515625" style="136" customWidth="1"/>
    <col min="8712" max="8741" width="3.7109375" style="136" customWidth="1"/>
    <col min="8742" max="8743" width="4.28515625" style="136" customWidth="1"/>
    <col min="8744" max="8744" width="3.7109375" style="136" customWidth="1"/>
    <col min="8745" max="8745" width="5" style="136" customWidth="1"/>
    <col min="8746" max="8756" width="3.7109375" style="136" customWidth="1"/>
    <col min="8757" max="8757" width="3.42578125" style="136" customWidth="1"/>
    <col min="8758" max="8765" width="3.7109375" style="136" customWidth="1"/>
    <col min="8766" max="8766" width="39.85546875" style="136" customWidth="1"/>
    <col min="8767" max="8767" width="22.85546875" style="136" customWidth="1"/>
    <col min="8768" max="8768" width="28.5703125" style="136" customWidth="1"/>
    <col min="8769" max="8769" width="32" style="136" customWidth="1"/>
    <col min="8770" max="8770" width="45.140625" style="136" customWidth="1"/>
    <col min="8771" max="8960" width="9.140625" style="136"/>
    <col min="8961" max="8961" width="60.42578125" style="136" customWidth="1"/>
    <col min="8962" max="8962" width="41.85546875" style="136" customWidth="1"/>
    <col min="8963" max="8963" width="27.7109375" style="136" customWidth="1"/>
    <col min="8964" max="8966" width="3.7109375" style="136" customWidth="1"/>
    <col min="8967" max="8967" width="3.28515625" style="136" customWidth="1"/>
    <col min="8968" max="8997" width="3.7109375" style="136" customWidth="1"/>
    <col min="8998" max="8999" width="4.28515625" style="136" customWidth="1"/>
    <col min="9000" max="9000" width="3.7109375" style="136" customWidth="1"/>
    <col min="9001" max="9001" width="5" style="136" customWidth="1"/>
    <col min="9002" max="9012" width="3.7109375" style="136" customWidth="1"/>
    <col min="9013" max="9013" width="3.42578125" style="136" customWidth="1"/>
    <col min="9014" max="9021" width="3.7109375" style="136" customWidth="1"/>
    <col min="9022" max="9022" width="39.85546875" style="136" customWidth="1"/>
    <col min="9023" max="9023" width="22.85546875" style="136" customWidth="1"/>
    <col min="9024" max="9024" width="28.5703125" style="136" customWidth="1"/>
    <col min="9025" max="9025" width="32" style="136" customWidth="1"/>
    <col min="9026" max="9026" width="45.140625" style="136" customWidth="1"/>
    <col min="9027" max="9216" width="9.140625" style="136"/>
    <col min="9217" max="9217" width="60.42578125" style="136" customWidth="1"/>
    <col min="9218" max="9218" width="41.85546875" style="136" customWidth="1"/>
    <col min="9219" max="9219" width="27.7109375" style="136" customWidth="1"/>
    <col min="9220" max="9222" width="3.7109375" style="136" customWidth="1"/>
    <col min="9223" max="9223" width="3.28515625" style="136" customWidth="1"/>
    <col min="9224" max="9253" width="3.7109375" style="136" customWidth="1"/>
    <col min="9254" max="9255" width="4.28515625" style="136" customWidth="1"/>
    <col min="9256" max="9256" width="3.7109375" style="136" customWidth="1"/>
    <col min="9257" max="9257" width="5" style="136" customWidth="1"/>
    <col min="9258" max="9268" width="3.7109375" style="136" customWidth="1"/>
    <col min="9269" max="9269" width="3.42578125" style="136" customWidth="1"/>
    <col min="9270" max="9277" width="3.7109375" style="136" customWidth="1"/>
    <col min="9278" max="9278" width="39.85546875" style="136" customWidth="1"/>
    <col min="9279" max="9279" width="22.85546875" style="136" customWidth="1"/>
    <col min="9280" max="9280" width="28.5703125" style="136" customWidth="1"/>
    <col min="9281" max="9281" width="32" style="136" customWidth="1"/>
    <col min="9282" max="9282" width="45.140625" style="136" customWidth="1"/>
    <col min="9283" max="9472" width="9.140625" style="136"/>
    <col min="9473" max="9473" width="60.42578125" style="136" customWidth="1"/>
    <col min="9474" max="9474" width="41.85546875" style="136" customWidth="1"/>
    <col min="9475" max="9475" width="27.7109375" style="136" customWidth="1"/>
    <col min="9476" max="9478" width="3.7109375" style="136" customWidth="1"/>
    <col min="9479" max="9479" width="3.28515625" style="136" customWidth="1"/>
    <col min="9480" max="9509" width="3.7109375" style="136" customWidth="1"/>
    <col min="9510" max="9511" width="4.28515625" style="136" customWidth="1"/>
    <col min="9512" max="9512" width="3.7109375" style="136" customWidth="1"/>
    <col min="9513" max="9513" width="5" style="136" customWidth="1"/>
    <col min="9514" max="9524" width="3.7109375" style="136" customWidth="1"/>
    <col min="9525" max="9525" width="3.42578125" style="136" customWidth="1"/>
    <col min="9526" max="9533" width="3.7109375" style="136" customWidth="1"/>
    <col min="9534" max="9534" width="39.85546875" style="136" customWidth="1"/>
    <col min="9535" max="9535" width="22.85546875" style="136" customWidth="1"/>
    <col min="9536" max="9536" width="28.5703125" style="136" customWidth="1"/>
    <col min="9537" max="9537" width="32" style="136" customWidth="1"/>
    <col min="9538" max="9538" width="45.140625" style="136" customWidth="1"/>
    <col min="9539" max="9728" width="9.140625" style="136"/>
    <col min="9729" max="9729" width="60.42578125" style="136" customWidth="1"/>
    <col min="9730" max="9730" width="41.85546875" style="136" customWidth="1"/>
    <col min="9731" max="9731" width="27.7109375" style="136" customWidth="1"/>
    <col min="9732" max="9734" width="3.7109375" style="136" customWidth="1"/>
    <col min="9735" max="9735" width="3.28515625" style="136" customWidth="1"/>
    <col min="9736" max="9765" width="3.7109375" style="136" customWidth="1"/>
    <col min="9766" max="9767" width="4.28515625" style="136" customWidth="1"/>
    <col min="9768" max="9768" width="3.7109375" style="136" customWidth="1"/>
    <col min="9769" max="9769" width="5" style="136" customWidth="1"/>
    <col min="9770" max="9780" width="3.7109375" style="136" customWidth="1"/>
    <col min="9781" max="9781" width="3.42578125" style="136" customWidth="1"/>
    <col min="9782" max="9789" width="3.7109375" style="136" customWidth="1"/>
    <col min="9790" max="9790" width="39.85546875" style="136" customWidth="1"/>
    <col min="9791" max="9791" width="22.85546875" style="136" customWidth="1"/>
    <col min="9792" max="9792" width="28.5703125" style="136" customWidth="1"/>
    <col min="9793" max="9793" width="32" style="136" customWidth="1"/>
    <col min="9794" max="9794" width="45.140625" style="136" customWidth="1"/>
    <col min="9795" max="9984" width="9.140625" style="136"/>
    <col min="9985" max="9985" width="60.42578125" style="136" customWidth="1"/>
    <col min="9986" max="9986" width="41.85546875" style="136" customWidth="1"/>
    <col min="9987" max="9987" width="27.7109375" style="136" customWidth="1"/>
    <col min="9988" max="9990" width="3.7109375" style="136" customWidth="1"/>
    <col min="9991" max="9991" width="3.28515625" style="136" customWidth="1"/>
    <col min="9992" max="10021" width="3.7109375" style="136" customWidth="1"/>
    <col min="10022" max="10023" width="4.28515625" style="136" customWidth="1"/>
    <col min="10024" max="10024" width="3.7109375" style="136" customWidth="1"/>
    <col min="10025" max="10025" width="5" style="136" customWidth="1"/>
    <col min="10026" max="10036" width="3.7109375" style="136" customWidth="1"/>
    <col min="10037" max="10037" width="3.42578125" style="136" customWidth="1"/>
    <col min="10038" max="10045" width="3.7109375" style="136" customWidth="1"/>
    <col min="10046" max="10046" width="39.85546875" style="136" customWidth="1"/>
    <col min="10047" max="10047" width="22.85546875" style="136" customWidth="1"/>
    <col min="10048" max="10048" width="28.5703125" style="136" customWidth="1"/>
    <col min="10049" max="10049" width="32" style="136" customWidth="1"/>
    <col min="10050" max="10050" width="45.140625" style="136" customWidth="1"/>
    <col min="10051" max="10240" width="9.140625" style="136"/>
    <col min="10241" max="10241" width="60.42578125" style="136" customWidth="1"/>
    <col min="10242" max="10242" width="41.85546875" style="136" customWidth="1"/>
    <col min="10243" max="10243" width="27.7109375" style="136" customWidth="1"/>
    <col min="10244" max="10246" width="3.7109375" style="136" customWidth="1"/>
    <col min="10247" max="10247" width="3.28515625" style="136" customWidth="1"/>
    <col min="10248" max="10277" width="3.7109375" style="136" customWidth="1"/>
    <col min="10278" max="10279" width="4.28515625" style="136" customWidth="1"/>
    <col min="10280" max="10280" width="3.7109375" style="136" customWidth="1"/>
    <col min="10281" max="10281" width="5" style="136" customWidth="1"/>
    <col min="10282" max="10292" width="3.7109375" style="136" customWidth="1"/>
    <col min="10293" max="10293" width="3.42578125" style="136" customWidth="1"/>
    <col min="10294" max="10301" width="3.7109375" style="136" customWidth="1"/>
    <col min="10302" max="10302" width="39.85546875" style="136" customWidth="1"/>
    <col min="10303" max="10303" width="22.85546875" style="136" customWidth="1"/>
    <col min="10304" max="10304" width="28.5703125" style="136" customWidth="1"/>
    <col min="10305" max="10305" width="32" style="136" customWidth="1"/>
    <col min="10306" max="10306" width="45.140625" style="136" customWidth="1"/>
    <col min="10307" max="10496" width="9.140625" style="136"/>
    <col min="10497" max="10497" width="60.42578125" style="136" customWidth="1"/>
    <col min="10498" max="10498" width="41.85546875" style="136" customWidth="1"/>
    <col min="10499" max="10499" width="27.7109375" style="136" customWidth="1"/>
    <col min="10500" max="10502" width="3.7109375" style="136" customWidth="1"/>
    <col min="10503" max="10503" width="3.28515625" style="136" customWidth="1"/>
    <col min="10504" max="10533" width="3.7109375" style="136" customWidth="1"/>
    <col min="10534" max="10535" width="4.28515625" style="136" customWidth="1"/>
    <col min="10536" max="10536" width="3.7109375" style="136" customWidth="1"/>
    <col min="10537" max="10537" width="5" style="136" customWidth="1"/>
    <col min="10538" max="10548" width="3.7109375" style="136" customWidth="1"/>
    <col min="10549" max="10549" width="3.42578125" style="136" customWidth="1"/>
    <col min="10550" max="10557" width="3.7109375" style="136" customWidth="1"/>
    <col min="10558" max="10558" width="39.85546875" style="136" customWidth="1"/>
    <col min="10559" max="10559" width="22.85546875" style="136" customWidth="1"/>
    <col min="10560" max="10560" width="28.5703125" style="136" customWidth="1"/>
    <col min="10561" max="10561" width="32" style="136" customWidth="1"/>
    <col min="10562" max="10562" width="45.140625" style="136" customWidth="1"/>
    <col min="10563" max="10752" width="9.140625" style="136"/>
    <col min="10753" max="10753" width="60.42578125" style="136" customWidth="1"/>
    <col min="10754" max="10754" width="41.85546875" style="136" customWidth="1"/>
    <col min="10755" max="10755" width="27.7109375" style="136" customWidth="1"/>
    <col min="10756" max="10758" width="3.7109375" style="136" customWidth="1"/>
    <col min="10759" max="10759" width="3.28515625" style="136" customWidth="1"/>
    <col min="10760" max="10789" width="3.7109375" style="136" customWidth="1"/>
    <col min="10790" max="10791" width="4.28515625" style="136" customWidth="1"/>
    <col min="10792" max="10792" width="3.7109375" style="136" customWidth="1"/>
    <col min="10793" max="10793" width="5" style="136" customWidth="1"/>
    <col min="10794" max="10804" width="3.7109375" style="136" customWidth="1"/>
    <col min="10805" max="10805" width="3.42578125" style="136" customWidth="1"/>
    <col min="10806" max="10813" width="3.7109375" style="136" customWidth="1"/>
    <col min="10814" max="10814" width="39.85546875" style="136" customWidth="1"/>
    <col min="10815" max="10815" width="22.85546875" style="136" customWidth="1"/>
    <col min="10816" max="10816" width="28.5703125" style="136" customWidth="1"/>
    <col min="10817" max="10817" width="32" style="136" customWidth="1"/>
    <col min="10818" max="10818" width="45.140625" style="136" customWidth="1"/>
    <col min="10819" max="11008" width="9.140625" style="136"/>
    <col min="11009" max="11009" width="60.42578125" style="136" customWidth="1"/>
    <col min="11010" max="11010" width="41.85546875" style="136" customWidth="1"/>
    <col min="11011" max="11011" width="27.7109375" style="136" customWidth="1"/>
    <col min="11012" max="11014" width="3.7109375" style="136" customWidth="1"/>
    <col min="11015" max="11015" width="3.28515625" style="136" customWidth="1"/>
    <col min="11016" max="11045" width="3.7109375" style="136" customWidth="1"/>
    <col min="11046" max="11047" width="4.28515625" style="136" customWidth="1"/>
    <col min="11048" max="11048" width="3.7109375" style="136" customWidth="1"/>
    <col min="11049" max="11049" width="5" style="136" customWidth="1"/>
    <col min="11050" max="11060" width="3.7109375" style="136" customWidth="1"/>
    <col min="11061" max="11061" width="3.42578125" style="136" customWidth="1"/>
    <col min="11062" max="11069" width="3.7109375" style="136" customWidth="1"/>
    <col min="11070" max="11070" width="39.85546875" style="136" customWidth="1"/>
    <col min="11071" max="11071" width="22.85546875" style="136" customWidth="1"/>
    <col min="11072" max="11072" width="28.5703125" style="136" customWidth="1"/>
    <col min="11073" max="11073" width="32" style="136" customWidth="1"/>
    <col min="11074" max="11074" width="45.140625" style="136" customWidth="1"/>
    <col min="11075" max="11264" width="9.140625" style="136"/>
    <col min="11265" max="11265" width="60.42578125" style="136" customWidth="1"/>
    <col min="11266" max="11266" width="41.85546875" style="136" customWidth="1"/>
    <col min="11267" max="11267" width="27.7109375" style="136" customWidth="1"/>
    <col min="11268" max="11270" width="3.7109375" style="136" customWidth="1"/>
    <col min="11271" max="11271" width="3.28515625" style="136" customWidth="1"/>
    <col min="11272" max="11301" width="3.7109375" style="136" customWidth="1"/>
    <col min="11302" max="11303" width="4.28515625" style="136" customWidth="1"/>
    <col min="11304" max="11304" width="3.7109375" style="136" customWidth="1"/>
    <col min="11305" max="11305" width="5" style="136" customWidth="1"/>
    <col min="11306" max="11316" width="3.7109375" style="136" customWidth="1"/>
    <col min="11317" max="11317" width="3.42578125" style="136" customWidth="1"/>
    <col min="11318" max="11325" width="3.7109375" style="136" customWidth="1"/>
    <col min="11326" max="11326" width="39.85546875" style="136" customWidth="1"/>
    <col min="11327" max="11327" width="22.85546875" style="136" customWidth="1"/>
    <col min="11328" max="11328" width="28.5703125" style="136" customWidth="1"/>
    <col min="11329" max="11329" width="32" style="136" customWidth="1"/>
    <col min="11330" max="11330" width="45.140625" style="136" customWidth="1"/>
    <col min="11331" max="11520" width="9.140625" style="136"/>
    <col min="11521" max="11521" width="60.42578125" style="136" customWidth="1"/>
    <col min="11522" max="11522" width="41.85546875" style="136" customWidth="1"/>
    <col min="11523" max="11523" width="27.7109375" style="136" customWidth="1"/>
    <col min="11524" max="11526" width="3.7109375" style="136" customWidth="1"/>
    <col min="11527" max="11527" width="3.28515625" style="136" customWidth="1"/>
    <col min="11528" max="11557" width="3.7109375" style="136" customWidth="1"/>
    <col min="11558" max="11559" width="4.28515625" style="136" customWidth="1"/>
    <col min="11560" max="11560" width="3.7109375" style="136" customWidth="1"/>
    <col min="11561" max="11561" width="5" style="136" customWidth="1"/>
    <col min="11562" max="11572" width="3.7109375" style="136" customWidth="1"/>
    <col min="11573" max="11573" width="3.42578125" style="136" customWidth="1"/>
    <col min="11574" max="11581" width="3.7109375" style="136" customWidth="1"/>
    <col min="11582" max="11582" width="39.85546875" style="136" customWidth="1"/>
    <col min="11583" max="11583" width="22.85546875" style="136" customWidth="1"/>
    <col min="11584" max="11584" width="28.5703125" style="136" customWidth="1"/>
    <col min="11585" max="11585" width="32" style="136" customWidth="1"/>
    <col min="11586" max="11586" width="45.140625" style="136" customWidth="1"/>
    <col min="11587" max="11776" width="9.140625" style="136"/>
    <col min="11777" max="11777" width="60.42578125" style="136" customWidth="1"/>
    <col min="11778" max="11778" width="41.85546875" style="136" customWidth="1"/>
    <col min="11779" max="11779" width="27.7109375" style="136" customWidth="1"/>
    <col min="11780" max="11782" width="3.7109375" style="136" customWidth="1"/>
    <col min="11783" max="11783" width="3.28515625" style="136" customWidth="1"/>
    <col min="11784" max="11813" width="3.7109375" style="136" customWidth="1"/>
    <col min="11814" max="11815" width="4.28515625" style="136" customWidth="1"/>
    <col min="11816" max="11816" width="3.7109375" style="136" customWidth="1"/>
    <col min="11817" max="11817" width="5" style="136" customWidth="1"/>
    <col min="11818" max="11828" width="3.7109375" style="136" customWidth="1"/>
    <col min="11829" max="11829" width="3.42578125" style="136" customWidth="1"/>
    <col min="11830" max="11837" width="3.7109375" style="136" customWidth="1"/>
    <col min="11838" max="11838" width="39.85546875" style="136" customWidth="1"/>
    <col min="11839" max="11839" width="22.85546875" style="136" customWidth="1"/>
    <col min="11840" max="11840" width="28.5703125" style="136" customWidth="1"/>
    <col min="11841" max="11841" width="32" style="136" customWidth="1"/>
    <col min="11842" max="11842" width="45.140625" style="136" customWidth="1"/>
    <col min="11843" max="12032" width="9.140625" style="136"/>
    <col min="12033" max="12033" width="60.42578125" style="136" customWidth="1"/>
    <col min="12034" max="12034" width="41.85546875" style="136" customWidth="1"/>
    <col min="12035" max="12035" width="27.7109375" style="136" customWidth="1"/>
    <col min="12036" max="12038" width="3.7109375" style="136" customWidth="1"/>
    <col min="12039" max="12039" width="3.28515625" style="136" customWidth="1"/>
    <col min="12040" max="12069" width="3.7109375" style="136" customWidth="1"/>
    <col min="12070" max="12071" width="4.28515625" style="136" customWidth="1"/>
    <col min="12072" max="12072" width="3.7109375" style="136" customWidth="1"/>
    <col min="12073" max="12073" width="5" style="136" customWidth="1"/>
    <col min="12074" max="12084" width="3.7109375" style="136" customWidth="1"/>
    <col min="12085" max="12085" width="3.42578125" style="136" customWidth="1"/>
    <col min="12086" max="12093" width="3.7109375" style="136" customWidth="1"/>
    <col min="12094" max="12094" width="39.85546875" style="136" customWidth="1"/>
    <col min="12095" max="12095" width="22.85546875" style="136" customWidth="1"/>
    <col min="12096" max="12096" width="28.5703125" style="136" customWidth="1"/>
    <col min="12097" max="12097" width="32" style="136" customWidth="1"/>
    <col min="12098" max="12098" width="45.140625" style="136" customWidth="1"/>
    <col min="12099" max="12288" width="9.140625" style="136"/>
    <col min="12289" max="12289" width="60.42578125" style="136" customWidth="1"/>
    <col min="12290" max="12290" width="41.85546875" style="136" customWidth="1"/>
    <col min="12291" max="12291" width="27.7109375" style="136" customWidth="1"/>
    <col min="12292" max="12294" width="3.7109375" style="136" customWidth="1"/>
    <col min="12295" max="12295" width="3.28515625" style="136" customWidth="1"/>
    <col min="12296" max="12325" width="3.7109375" style="136" customWidth="1"/>
    <col min="12326" max="12327" width="4.28515625" style="136" customWidth="1"/>
    <col min="12328" max="12328" width="3.7109375" style="136" customWidth="1"/>
    <col min="12329" max="12329" width="5" style="136" customWidth="1"/>
    <col min="12330" max="12340" width="3.7109375" style="136" customWidth="1"/>
    <col min="12341" max="12341" width="3.42578125" style="136" customWidth="1"/>
    <col min="12342" max="12349" width="3.7109375" style="136" customWidth="1"/>
    <col min="12350" max="12350" width="39.85546875" style="136" customWidth="1"/>
    <col min="12351" max="12351" width="22.85546875" style="136" customWidth="1"/>
    <col min="12352" max="12352" width="28.5703125" style="136" customWidth="1"/>
    <col min="12353" max="12353" width="32" style="136" customWidth="1"/>
    <col min="12354" max="12354" width="45.140625" style="136" customWidth="1"/>
    <col min="12355" max="12544" width="9.140625" style="136"/>
    <col min="12545" max="12545" width="60.42578125" style="136" customWidth="1"/>
    <col min="12546" max="12546" width="41.85546875" style="136" customWidth="1"/>
    <col min="12547" max="12547" width="27.7109375" style="136" customWidth="1"/>
    <col min="12548" max="12550" width="3.7109375" style="136" customWidth="1"/>
    <col min="12551" max="12551" width="3.28515625" style="136" customWidth="1"/>
    <col min="12552" max="12581" width="3.7109375" style="136" customWidth="1"/>
    <col min="12582" max="12583" width="4.28515625" style="136" customWidth="1"/>
    <col min="12584" max="12584" width="3.7109375" style="136" customWidth="1"/>
    <col min="12585" max="12585" width="5" style="136" customWidth="1"/>
    <col min="12586" max="12596" width="3.7109375" style="136" customWidth="1"/>
    <col min="12597" max="12597" width="3.42578125" style="136" customWidth="1"/>
    <col min="12598" max="12605" width="3.7109375" style="136" customWidth="1"/>
    <col min="12606" max="12606" width="39.85546875" style="136" customWidth="1"/>
    <col min="12607" max="12607" width="22.85546875" style="136" customWidth="1"/>
    <col min="12608" max="12608" width="28.5703125" style="136" customWidth="1"/>
    <col min="12609" max="12609" width="32" style="136" customWidth="1"/>
    <col min="12610" max="12610" width="45.140625" style="136" customWidth="1"/>
    <col min="12611" max="12800" width="9.140625" style="136"/>
    <col min="12801" max="12801" width="60.42578125" style="136" customWidth="1"/>
    <col min="12802" max="12802" width="41.85546875" style="136" customWidth="1"/>
    <col min="12803" max="12803" width="27.7109375" style="136" customWidth="1"/>
    <col min="12804" max="12806" width="3.7109375" style="136" customWidth="1"/>
    <col min="12807" max="12807" width="3.28515625" style="136" customWidth="1"/>
    <col min="12808" max="12837" width="3.7109375" style="136" customWidth="1"/>
    <col min="12838" max="12839" width="4.28515625" style="136" customWidth="1"/>
    <col min="12840" max="12840" width="3.7109375" style="136" customWidth="1"/>
    <col min="12841" max="12841" width="5" style="136" customWidth="1"/>
    <col min="12842" max="12852" width="3.7109375" style="136" customWidth="1"/>
    <col min="12853" max="12853" width="3.42578125" style="136" customWidth="1"/>
    <col min="12854" max="12861" width="3.7109375" style="136" customWidth="1"/>
    <col min="12862" max="12862" width="39.85546875" style="136" customWidth="1"/>
    <col min="12863" max="12863" width="22.85546875" style="136" customWidth="1"/>
    <col min="12864" max="12864" width="28.5703125" style="136" customWidth="1"/>
    <col min="12865" max="12865" width="32" style="136" customWidth="1"/>
    <col min="12866" max="12866" width="45.140625" style="136" customWidth="1"/>
    <col min="12867" max="13056" width="9.140625" style="136"/>
    <col min="13057" max="13057" width="60.42578125" style="136" customWidth="1"/>
    <col min="13058" max="13058" width="41.85546875" style="136" customWidth="1"/>
    <col min="13059" max="13059" width="27.7109375" style="136" customWidth="1"/>
    <col min="13060" max="13062" width="3.7109375" style="136" customWidth="1"/>
    <col min="13063" max="13063" width="3.28515625" style="136" customWidth="1"/>
    <col min="13064" max="13093" width="3.7109375" style="136" customWidth="1"/>
    <col min="13094" max="13095" width="4.28515625" style="136" customWidth="1"/>
    <col min="13096" max="13096" width="3.7109375" style="136" customWidth="1"/>
    <col min="13097" max="13097" width="5" style="136" customWidth="1"/>
    <col min="13098" max="13108" width="3.7109375" style="136" customWidth="1"/>
    <col min="13109" max="13109" width="3.42578125" style="136" customWidth="1"/>
    <col min="13110" max="13117" width="3.7109375" style="136" customWidth="1"/>
    <col min="13118" max="13118" width="39.85546875" style="136" customWidth="1"/>
    <col min="13119" max="13119" width="22.85546875" style="136" customWidth="1"/>
    <col min="13120" max="13120" width="28.5703125" style="136" customWidth="1"/>
    <col min="13121" max="13121" width="32" style="136" customWidth="1"/>
    <col min="13122" max="13122" width="45.140625" style="136" customWidth="1"/>
    <col min="13123" max="13312" width="9.140625" style="136"/>
    <col min="13313" max="13313" width="60.42578125" style="136" customWidth="1"/>
    <col min="13314" max="13314" width="41.85546875" style="136" customWidth="1"/>
    <col min="13315" max="13315" width="27.7109375" style="136" customWidth="1"/>
    <col min="13316" max="13318" width="3.7109375" style="136" customWidth="1"/>
    <col min="13319" max="13319" width="3.28515625" style="136" customWidth="1"/>
    <col min="13320" max="13349" width="3.7109375" style="136" customWidth="1"/>
    <col min="13350" max="13351" width="4.28515625" style="136" customWidth="1"/>
    <col min="13352" max="13352" width="3.7109375" style="136" customWidth="1"/>
    <col min="13353" max="13353" width="5" style="136" customWidth="1"/>
    <col min="13354" max="13364" width="3.7109375" style="136" customWidth="1"/>
    <col min="13365" max="13365" width="3.42578125" style="136" customWidth="1"/>
    <col min="13366" max="13373" width="3.7109375" style="136" customWidth="1"/>
    <col min="13374" max="13374" width="39.85546875" style="136" customWidth="1"/>
    <col min="13375" max="13375" width="22.85546875" style="136" customWidth="1"/>
    <col min="13376" max="13376" width="28.5703125" style="136" customWidth="1"/>
    <col min="13377" max="13377" width="32" style="136" customWidth="1"/>
    <col min="13378" max="13378" width="45.140625" style="136" customWidth="1"/>
    <col min="13379" max="13568" width="9.140625" style="136"/>
    <col min="13569" max="13569" width="60.42578125" style="136" customWidth="1"/>
    <col min="13570" max="13570" width="41.85546875" style="136" customWidth="1"/>
    <col min="13571" max="13571" width="27.7109375" style="136" customWidth="1"/>
    <col min="13572" max="13574" width="3.7109375" style="136" customWidth="1"/>
    <col min="13575" max="13575" width="3.28515625" style="136" customWidth="1"/>
    <col min="13576" max="13605" width="3.7109375" style="136" customWidth="1"/>
    <col min="13606" max="13607" width="4.28515625" style="136" customWidth="1"/>
    <col min="13608" max="13608" width="3.7109375" style="136" customWidth="1"/>
    <col min="13609" max="13609" width="5" style="136" customWidth="1"/>
    <col min="13610" max="13620" width="3.7109375" style="136" customWidth="1"/>
    <col min="13621" max="13621" width="3.42578125" style="136" customWidth="1"/>
    <col min="13622" max="13629" width="3.7109375" style="136" customWidth="1"/>
    <col min="13630" max="13630" width="39.85546875" style="136" customWidth="1"/>
    <col min="13631" max="13631" width="22.85546875" style="136" customWidth="1"/>
    <col min="13632" max="13632" width="28.5703125" style="136" customWidth="1"/>
    <col min="13633" max="13633" width="32" style="136" customWidth="1"/>
    <col min="13634" max="13634" width="45.140625" style="136" customWidth="1"/>
    <col min="13635" max="13824" width="9.140625" style="136"/>
    <col min="13825" max="13825" width="60.42578125" style="136" customWidth="1"/>
    <col min="13826" max="13826" width="41.85546875" style="136" customWidth="1"/>
    <col min="13827" max="13827" width="27.7109375" style="136" customWidth="1"/>
    <col min="13828" max="13830" width="3.7109375" style="136" customWidth="1"/>
    <col min="13831" max="13831" width="3.28515625" style="136" customWidth="1"/>
    <col min="13832" max="13861" width="3.7109375" style="136" customWidth="1"/>
    <col min="13862" max="13863" width="4.28515625" style="136" customWidth="1"/>
    <col min="13864" max="13864" width="3.7109375" style="136" customWidth="1"/>
    <col min="13865" max="13865" width="5" style="136" customWidth="1"/>
    <col min="13866" max="13876" width="3.7109375" style="136" customWidth="1"/>
    <col min="13877" max="13877" width="3.42578125" style="136" customWidth="1"/>
    <col min="13878" max="13885" width="3.7109375" style="136" customWidth="1"/>
    <col min="13886" max="13886" width="39.85546875" style="136" customWidth="1"/>
    <col min="13887" max="13887" width="22.85546875" style="136" customWidth="1"/>
    <col min="13888" max="13888" width="28.5703125" style="136" customWidth="1"/>
    <col min="13889" max="13889" width="32" style="136" customWidth="1"/>
    <col min="13890" max="13890" width="45.140625" style="136" customWidth="1"/>
    <col min="13891" max="14080" width="9.140625" style="136"/>
    <col min="14081" max="14081" width="60.42578125" style="136" customWidth="1"/>
    <col min="14082" max="14082" width="41.85546875" style="136" customWidth="1"/>
    <col min="14083" max="14083" width="27.7109375" style="136" customWidth="1"/>
    <col min="14084" max="14086" width="3.7109375" style="136" customWidth="1"/>
    <col min="14087" max="14087" width="3.28515625" style="136" customWidth="1"/>
    <col min="14088" max="14117" width="3.7109375" style="136" customWidth="1"/>
    <col min="14118" max="14119" width="4.28515625" style="136" customWidth="1"/>
    <col min="14120" max="14120" width="3.7109375" style="136" customWidth="1"/>
    <col min="14121" max="14121" width="5" style="136" customWidth="1"/>
    <col min="14122" max="14132" width="3.7109375" style="136" customWidth="1"/>
    <col min="14133" max="14133" width="3.42578125" style="136" customWidth="1"/>
    <col min="14134" max="14141" width="3.7109375" style="136" customWidth="1"/>
    <col min="14142" max="14142" width="39.85546875" style="136" customWidth="1"/>
    <col min="14143" max="14143" width="22.85546875" style="136" customWidth="1"/>
    <col min="14144" max="14144" width="28.5703125" style="136" customWidth="1"/>
    <col min="14145" max="14145" width="32" style="136" customWidth="1"/>
    <col min="14146" max="14146" width="45.140625" style="136" customWidth="1"/>
    <col min="14147" max="14336" width="9.140625" style="136"/>
    <col min="14337" max="14337" width="60.42578125" style="136" customWidth="1"/>
    <col min="14338" max="14338" width="41.85546875" style="136" customWidth="1"/>
    <col min="14339" max="14339" width="27.7109375" style="136" customWidth="1"/>
    <col min="14340" max="14342" width="3.7109375" style="136" customWidth="1"/>
    <col min="14343" max="14343" width="3.28515625" style="136" customWidth="1"/>
    <col min="14344" max="14373" width="3.7109375" style="136" customWidth="1"/>
    <col min="14374" max="14375" width="4.28515625" style="136" customWidth="1"/>
    <col min="14376" max="14376" width="3.7109375" style="136" customWidth="1"/>
    <col min="14377" max="14377" width="5" style="136" customWidth="1"/>
    <col min="14378" max="14388" width="3.7109375" style="136" customWidth="1"/>
    <col min="14389" max="14389" width="3.42578125" style="136" customWidth="1"/>
    <col min="14390" max="14397" width="3.7109375" style="136" customWidth="1"/>
    <col min="14398" max="14398" width="39.85546875" style="136" customWidth="1"/>
    <col min="14399" max="14399" width="22.85546875" style="136" customWidth="1"/>
    <col min="14400" max="14400" width="28.5703125" style="136" customWidth="1"/>
    <col min="14401" max="14401" width="32" style="136" customWidth="1"/>
    <col min="14402" max="14402" width="45.140625" style="136" customWidth="1"/>
    <col min="14403" max="14592" width="9.140625" style="136"/>
    <col min="14593" max="14593" width="60.42578125" style="136" customWidth="1"/>
    <col min="14594" max="14594" width="41.85546875" style="136" customWidth="1"/>
    <col min="14595" max="14595" width="27.7109375" style="136" customWidth="1"/>
    <col min="14596" max="14598" width="3.7109375" style="136" customWidth="1"/>
    <col min="14599" max="14599" width="3.28515625" style="136" customWidth="1"/>
    <col min="14600" max="14629" width="3.7109375" style="136" customWidth="1"/>
    <col min="14630" max="14631" width="4.28515625" style="136" customWidth="1"/>
    <col min="14632" max="14632" width="3.7109375" style="136" customWidth="1"/>
    <col min="14633" max="14633" width="5" style="136" customWidth="1"/>
    <col min="14634" max="14644" width="3.7109375" style="136" customWidth="1"/>
    <col min="14645" max="14645" width="3.42578125" style="136" customWidth="1"/>
    <col min="14646" max="14653" width="3.7109375" style="136" customWidth="1"/>
    <col min="14654" max="14654" width="39.85546875" style="136" customWidth="1"/>
    <col min="14655" max="14655" width="22.85546875" style="136" customWidth="1"/>
    <col min="14656" max="14656" width="28.5703125" style="136" customWidth="1"/>
    <col min="14657" max="14657" width="32" style="136" customWidth="1"/>
    <col min="14658" max="14658" width="45.140625" style="136" customWidth="1"/>
    <col min="14659" max="14848" width="9.140625" style="136"/>
    <col min="14849" max="14849" width="60.42578125" style="136" customWidth="1"/>
    <col min="14850" max="14850" width="41.85546875" style="136" customWidth="1"/>
    <col min="14851" max="14851" width="27.7109375" style="136" customWidth="1"/>
    <col min="14852" max="14854" width="3.7109375" style="136" customWidth="1"/>
    <col min="14855" max="14855" width="3.28515625" style="136" customWidth="1"/>
    <col min="14856" max="14885" width="3.7109375" style="136" customWidth="1"/>
    <col min="14886" max="14887" width="4.28515625" style="136" customWidth="1"/>
    <col min="14888" max="14888" width="3.7109375" style="136" customWidth="1"/>
    <col min="14889" max="14889" width="5" style="136" customWidth="1"/>
    <col min="14890" max="14900" width="3.7109375" style="136" customWidth="1"/>
    <col min="14901" max="14901" width="3.42578125" style="136" customWidth="1"/>
    <col min="14902" max="14909" width="3.7109375" style="136" customWidth="1"/>
    <col min="14910" max="14910" width="39.85546875" style="136" customWidth="1"/>
    <col min="14911" max="14911" width="22.85546875" style="136" customWidth="1"/>
    <col min="14912" max="14912" width="28.5703125" style="136" customWidth="1"/>
    <col min="14913" max="14913" width="32" style="136" customWidth="1"/>
    <col min="14914" max="14914" width="45.140625" style="136" customWidth="1"/>
    <col min="14915" max="15104" width="9.140625" style="136"/>
    <col min="15105" max="15105" width="60.42578125" style="136" customWidth="1"/>
    <col min="15106" max="15106" width="41.85546875" style="136" customWidth="1"/>
    <col min="15107" max="15107" width="27.7109375" style="136" customWidth="1"/>
    <col min="15108" max="15110" width="3.7109375" style="136" customWidth="1"/>
    <col min="15111" max="15111" width="3.28515625" style="136" customWidth="1"/>
    <col min="15112" max="15141" width="3.7109375" style="136" customWidth="1"/>
    <col min="15142" max="15143" width="4.28515625" style="136" customWidth="1"/>
    <col min="15144" max="15144" width="3.7109375" style="136" customWidth="1"/>
    <col min="15145" max="15145" width="5" style="136" customWidth="1"/>
    <col min="15146" max="15156" width="3.7109375" style="136" customWidth="1"/>
    <col min="15157" max="15157" width="3.42578125" style="136" customWidth="1"/>
    <col min="15158" max="15165" width="3.7109375" style="136" customWidth="1"/>
    <col min="15166" max="15166" width="39.85546875" style="136" customWidth="1"/>
    <col min="15167" max="15167" width="22.85546875" style="136" customWidth="1"/>
    <col min="15168" max="15168" width="28.5703125" style="136" customWidth="1"/>
    <col min="15169" max="15169" width="32" style="136" customWidth="1"/>
    <col min="15170" max="15170" width="45.140625" style="136" customWidth="1"/>
    <col min="15171" max="15360" width="9.140625" style="136"/>
    <col min="15361" max="15361" width="60.42578125" style="136" customWidth="1"/>
    <col min="15362" max="15362" width="41.85546875" style="136" customWidth="1"/>
    <col min="15363" max="15363" width="27.7109375" style="136" customWidth="1"/>
    <col min="15364" max="15366" width="3.7109375" style="136" customWidth="1"/>
    <col min="15367" max="15367" width="3.28515625" style="136" customWidth="1"/>
    <col min="15368" max="15397" width="3.7109375" style="136" customWidth="1"/>
    <col min="15398" max="15399" width="4.28515625" style="136" customWidth="1"/>
    <col min="15400" max="15400" width="3.7109375" style="136" customWidth="1"/>
    <col min="15401" max="15401" width="5" style="136" customWidth="1"/>
    <col min="15402" max="15412" width="3.7109375" style="136" customWidth="1"/>
    <col min="15413" max="15413" width="3.42578125" style="136" customWidth="1"/>
    <col min="15414" max="15421" width="3.7109375" style="136" customWidth="1"/>
    <col min="15422" max="15422" width="39.85546875" style="136" customWidth="1"/>
    <col min="15423" max="15423" width="22.85546875" style="136" customWidth="1"/>
    <col min="15424" max="15424" width="28.5703125" style="136" customWidth="1"/>
    <col min="15425" max="15425" width="32" style="136" customWidth="1"/>
    <col min="15426" max="15426" width="45.140625" style="136" customWidth="1"/>
    <col min="15427" max="15616" width="9.140625" style="136"/>
    <col min="15617" max="15617" width="60.42578125" style="136" customWidth="1"/>
    <col min="15618" max="15618" width="41.85546875" style="136" customWidth="1"/>
    <col min="15619" max="15619" width="27.7109375" style="136" customWidth="1"/>
    <col min="15620" max="15622" width="3.7109375" style="136" customWidth="1"/>
    <col min="15623" max="15623" width="3.28515625" style="136" customWidth="1"/>
    <col min="15624" max="15653" width="3.7109375" style="136" customWidth="1"/>
    <col min="15654" max="15655" width="4.28515625" style="136" customWidth="1"/>
    <col min="15656" max="15656" width="3.7109375" style="136" customWidth="1"/>
    <col min="15657" max="15657" width="5" style="136" customWidth="1"/>
    <col min="15658" max="15668" width="3.7109375" style="136" customWidth="1"/>
    <col min="15669" max="15669" width="3.42578125" style="136" customWidth="1"/>
    <col min="15670" max="15677" width="3.7109375" style="136" customWidth="1"/>
    <col min="15678" max="15678" width="39.85546875" style="136" customWidth="1"/>
    <col min="15679" max="15679" width="22.85546875" style="136" customWidth="1"/>
    <col min="15680" max="15680" width="28.5703125" style="136" customWidth="1"/>
    <col min="15681" max="15681" width="32" style="136" customWidth="1"/>
    <col min="15682" max="15682" width="45.140625" style="136" customWidth="1"/>
    <col min="15683" max="15872" width="9.140625" style="136"/>
    <col min="15873" max="15873" width="60.42578125" style="136" customWidth="1"/>
    <col min="15874" max="15874" width="41.85546875" style="136" customWidth="1"/>
    <col min="15875" max="15875" width="27.7109375" style="136" customWidth="1"/>
    <col min="15876" max="15878" width="3.7109375" style="136" customWidth="1"/>
    <col min="15879" max="15879" width="3.28515625" style="136" customWidth="1"/>
    <col min="15880" max="15909" width="3.7109375" style="136" customWidth="1"/>
    <col min="15910" max="15911" width="4.28515625" style="136" customWidth="1"/>
    <col min="15912" max="15912" width="3.7109375" style="136" customWidth="1"/>
    <col min="15913" max="15913" width="5" style="136" customWidth="1"/>
    <col min="15914" max="15924" width="3.7109375" style="136" customWidth="1"/>
    <col min="15925" max="15925" width="3.42578125" style="136" customWidth="1"/>
    <col min="15926" max="15933" width="3.7109375" style="136" customWidth="1"/>
    <col min="15934" max="15934" width="39.85546875" style="136" customWidth="1"/>
    <col min="15935" max="15935" width="22.85546875" style="136" customWidth="1"/>
    <col min="15936" max="15936" width="28.5703125" style="136" customWidth="1"/>
    <col min="15937" max="15937" width="32" style="136" customWidth="1"/>
    <col min="15938" max="15938" width="45.140625" style="136" customWidth="1"/>
    <col min="15939" max="16128" width="9.140625" style="136"/>
    <col min="16129" max="16129" width="60.42578125" style="136" customWidth="1"/>
    <col min="16130" max="16130" width="41.85546875" style="136" customWidth="1"/>
    <col min="16131" max="16131" width="27.7109375" style="136" customWidth="1"/>
    <col min="16132" max="16134" width="3.7109375" style="136" customWidth="1"/>
    <col min="16135" max="16135" width="3.28515625" style="136" customWidth="1"/>
    <col min="16136" max="16165" width="3.7109375" style="136" customWidth="1"/>
    <col min="16166" max="16167" width="4.28515625" style="136" customWidth="1"/>
    <col min="16168" max="16168" width="3.7109375" style="136" customWidth="1"/>
    <col min="16169" max="16169" width="5" style="136" customWidth="1"/>
    <col min="16170" max="16180" width="3.7109375" style="136" customWidth="1"/>
    <col min="16181" max="16181" width="3.42578125" style="136" customWidth="1"/>
    <col min="16182" max="16189" width="3.7109375" style="136" customWidth="1"/>
    <col min="16190" max="16190" width="39.85546875" style="136" customWidth="1"/>
    <col min="16191" max="16191" width="22.85546875" style="136" customWidth="1"/>
    <col min="16192" max="16192" width="28.5703125" style="136" customWidth="1"/>
    <col min="16193" max="16193" width="32" style="136" customWidth="1"/>
    <col min="16194" max="16194" width="45.140625" style="136" customWidth="1"/>
    <col min="16195" max="16384" width="9.140625" style="136"/>
  </cols>
  <sheetData>
    <row r="1" spans="1:66" ht="102.75" customHeight="1" thickBot="1" x14ac:dyDescent="0.3">
      <c r="A1" s="237" t="s">
        <v>204</v>
      </c>
      <c r="B1" s="238"/>
      <c r="C1" s="239"/>
      <c r="D1" s="240" t="s">
        <v>335</v>
      </c>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2"/>
    </row>
    <row r="2" spans="1:66" ht="32.25" customHeight="1" thickBot="1" x14ac:dyDescent="0.3">
      <c r="A2" s="152" t="s">
        <v>205</v>
      </c>
      <c r="B2" s="243">
        <v>2025</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row>
    <row r="3" spans="1:66" ht="32.25" customHeight="1" thickBot="1" x14ac:dyDescent="0.3">
      <c r="A3" s="153" t="s">
        <v>206</v>
      </c>
      <c r="B3" s="234" t="s">
        <v>207</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6"/>
    </row>
    <row r="4" spans="1:66" ht="32.25" customHeight="1" thickBot="1" x14ac:dyDescent="0.3">
      <c r="A4" s="192" t="s">
        <v>162</v>
      </c>
      <c r="B4" s="234" t="s">
        <v>208</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6"/>
    </row>
    <row r="5" spans="1:66" ht="94.5" customHeight="1" thickBot="1" x14ac:dyDescent="0.3">
      <c r="A5" s="154" t="s">
        <v>163</v>
      </c>
      <c r="B5" s="234" t="s">
        <v>209</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6"/>
    </row>
    <row r="6" spans="1:66" ht="32.25" customHeight="1" thickBot="1" x14ac:dyDescent="0.3">
      <c r="A6" s="193" t="s">
        <v>164</v>
      </c>
      <c r="B6" s="234" t="s">
        <v>210</v>
      </c>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6"/>
    </row>
    <row r="7" spans="1:66" ht="32.25" customHeight="1" thickBot="1" x14ac:dyDescent="0.3">
      <c r="A7" s="245" t="s">
        <v>211</v>
      </c>
      <c r="B7" s="155" t="s">
        <v>165</v>
      </c>
      <c r="C7" s="155" t="s">
        <v>212</v>
      </c>
      <c r="D7" s="248" t="s">
        <v>213</v>
      </c>
      <c r="E7" s="249"/>
      <c r="F7" s="249"/>
      <c r="G7" s="249"/>
      <c r="H7" s="249"/>
      <c r="I7" s="249"/>
      <c r="J7" s="249"/>
      <c r="K7" s="249"/>
      <c r="L7" s="249"/>
      <c r="M7" s="249"/>
      <c r="N7" s="249"/>
      <c r="O7" s="249"/>
      <c r="P7" s="249"/>
      <c r="Q7" s="249"/>
      <c r="R7" s="249"/>
      <c r="S7" s="249"/>
      <c r="T7" s="156"/>
      <c r="U7" s="248" t="s">
        <v>166</v>
      </c>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157"/>
      <c r="BF7" s="157"/>
      <c r="BG7" s="250" t="s">
        <v>167</v>
      </c>
      <c r="BH7" s="251"/>
      <c r="BI7" s="251"/>
      <c r="BJ7" s="251"/>
      <c r="BK7" s="251"/>
      <c r="BL7" s="251"/>
      <c r="BM7" s="251"/>
      <c r="BN7" s="252"/>
    </row>
    <row r="8" spans="1:66" ht="109.5" customHeight="1" thickBot="1" x14ac:dyDescent="0.3">
      <c r="A8" s="246"/>
      <c r="B8" s="154" t="s">
        <v>168</v>
      </c>
      <c r="C8" s="158" t="s">
        <v>214</v>
      </c>
      <c r="D8" s="253"/>
      <c r="E8" s="254"/>
      <c r="F8" s="254"/>
      <c r="G8" s="254"/>
      <c r="H8" s="254"/>
      <c r="I8" s="254"/>
      <c r="J8" s="254"/>
      <c r="K8" s="254"/>
      <c r="L8" s="254"/>
      <c r="M8" s="254"/>
      <c r="N8" s="254"/>
      <c r="O8" s="254"/>
      <c r="P8" s="254"/>
      <c r="Q8" s="254"/>
      <c r="R8" s="254"/>
      <c r="S8" s="254"/>
      <c r="T8" s="191"/>
      <c r="U8" s="253" t="s">
        <v>215</v>
      </c>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c r="BF8" s="255"/>
      <c r="BG8" s="253" t="s">
        <v>216</v>
      </c>
      <c r="BH8" s="254"/>
      <c r="BI8" s="254"/>
      <c r="BJ8" s="254"/>
      <c r="BK8" s="254"/>
      <c r="BL8" s="254"/>
      <c r="BM8" s="254"/>
      <c r="BN8" s="255"/>
    </row>
    <row r="9" spans="1:66" ht="108" customHeight="1" thickBot="1" x14ac:dyDescent="0.3">
      <c r="A9" s="247"/>
      <c r="B9" s="154" t="s">
        <v>169</v>
      </c>
      <c r="C9" s="158" t="s">
        <v>217</v>
      </c>
      <c r="D9" s="253" t="s">
        <v>215</v>
      </c>
      <c r="E9" s="254"/>
      <c r="F9" s="254"/>
      <c r="G9" s="254"/>
      <c r="H9" s="254"/>
      <c r="I9" s="254"/>
      <c r="J9" s="254"/>
      <c r="K9" s="254"/>
      <c r="L9" s="254"/>
      <c r="M9" s="254"/>
      <c r="N9" s="254"/>
      <c r="O9" s="254"/>
      <c r="P9" s="254"/>
      <c r="Q9" s="254"/>
      <c r="R9" s="254"/>
      <c r="S9" s="254"/>
      <c r="T9" s="255"/>
      <c r="U9" s="159"/>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253"/>
      <c r="BH9" s="254"/>
      <c r="BI9" s="254"/>
      <c r="BJ9" s="254"/>
      <c r="BK9" s="254"/>
      <c r="BL9" s="254"/>
      <c r="BM9" s="254"/>
      <c r="BN9" s="255"/>
    </row>
    <row r="10" spans="1:66" ht="114.75" customHeight="1" thickBot="1" x14ac:dyDescent="0.3">
      <c r="A10" s="193" t="s">
        <v>170</v>
      </c>
      <c r="B10" s="234" t="s">
        <v>276</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6"/>
    </row>
    <row r="11" spans="1:66" ht="86.25" customHeight="1" thickBot="1" x14ac:dyDescent="0.3">
      <c r="A11" s="154" t="s">
        <v>171</v>
      </c>
      <c r="B11" s="234" t="s">
        <v>277</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6"/>
    </row>
    <row r="12" spans="1:66" ht="32.25" customHeight="1" thickBot="1" x14ac:dyDescent="0.3">
      <c r="A12" s="256"/>
      <c r="B12" s="256"/>
      <c r="C12" s="256"/>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row>
    <row r="13" spans="1:66" ht="32.25" customHeight="1" thickBot="1" x14ac:dyDescent="0.3">
      <c r="A13" s="258" t="s">
        <v>172</v>
      </c>
      <c r="B13" s="260" t="s">
        <v>173</v>
      </c>
      <c r="C13" s="260" t="s">
        <v>174</v>
      </c>
      <c r="D13" s="262" t="s">
        <v>175</v>
      </c>
      <c r="E13" s="263"/>
      <c r="F13" s="263"/>
      <c r="G13" s="263"/>
      <c r="H13" s="263"/>
      <c r="I13" s="264" t="s">
        <v>176</v>
      </c>
      <c r="J13" s="265"/>
      <c r="K13" s="265"/>
      <c r="L13" s="266"/>
      <c r="M13" s="267" t="s">
        <v>177</v>
      </c>
      <c r="N13" s="265"/>
      <c r="O13" s="265"/>
      <c r="P13" s="265"/>
      <c r="Q13" s="266"/>
      <c r="R13" s="264" t="s">
        <v>178</v>
      </c>
      <c r="S13" s="265"/>
      <c r="T13" s="265"/>
      <c r="U13" s="265"/>
      <c r="V13" s="266"/>
      <c r="W13" s="264" t="s">
        <v>179</v>
      </c>
      <c r="X13" s="265"/>
      <c r="Y13" s="265"/>
      <c r="Z13" s="266"/>
      <c r="AA13" s="267" t="s">
        <v>180</v>
      </c>
      <c r="AB13" s="265"/>
      <c r="AC13" s="265"/>
      <c r="AD13" s="265"/>
      <c r="AE13" s="266"/>
      <c r="AF13" s="268" t="s">
        <v>181</v>
      </c>
      <c r="AG13" s="269"/>
      <c r="AH13" s="269"/>
      <c r="AI13" s="269"/>
      <c r="AJ13" s="270"/>
      <c r="AK13" s="268" t="s">
        <v>182</v>
      </c>
      <c r="AL13" s="269"/>
      <c r="AM13" s="269"/>
      <c r="AN13" s="269"/>
      <c r="AO13" s="270"/>
      <c r="AP13" s="268" t="s">
        <v>183</v>
      </c>
      <c r="AQ13" s="269"/>
      <c r="AR13" s="269"/>
      <c r="AS13" s="269"/>
      <c r="AT13" s="270"/>
      <c r="AU13" s="268" t="s">
        <v>184</v>
      </c>
      <c r="AV13" s="263"/>
      <c r="AW13" s="263"/>
      <c r="AX13" s="263"/>
      <c r="AY13" s="263"/>
      <c r="AZ13" s="268" t="s">
        <v>185</v>
      </c>
      <c r="BA13" s="269"/>
      <c r="BB13" s="269"/>
      <c r="BC13" s="269"/>
      <c r="BD13" s="270"/>
      <c r="BE13" s="271" t="s">
        <v>186</v>
      </c>
      <c r="BF13" s="272"/>
      <c r="BG13" s="272"/>
      <c r="BH13" s="272"/>
      <c r="BI13" s="273"/>
      <c r="BJ13" s="274" t="s">
        <v>167</v>
      </c>
      <c r="BK13" s="276" t="s">
        <v>187</v>
      </c>
      <c r="BL13" s="277"/>
      <c r="BM13" s="277"/>
      <c r="BN13" s="278"/>
    </row>
    <row r="14" spans="1:66" s="190" customFormat="1" ht="62.25" customHeight="1" thickBot="1" x14ac:dyDescent="0.3">
      <c r="A14" s="259"/>
      <c r="B14" s="261"/>
      <c r="C14" s="261"/>
      <c r="D14" s="137" t="s">
        <v>188</v>
      </c>
      <c r="E14" s="138" t="s">
        <v>189</v>
      </c>
      <c r="F14" s="138" t="s">
        <v>190</v>
      </c>
      <c r="G14" s="138" t="s">
        <v>191</v>
      </c>
      <c r="H14" s="139" t="s">
        <v>192</v>
      </c>
      <c r="I14" s="137" t="s">
        <v>188</v>
      </c>
      <c r="J14" s="138" t="s">
        <v>189</v>
      </c>
      <c r="K14" s="138" t="s">
        <v>190</v>
      </c>
      <c r="L14" s="140" t="s">
        <v>191</v>
      </c>
      <c r="M14" s="141" t="s">
        <v>188</v>
      </c>
      <c r="N14" s="138" t="s">
        <v>189</v>
      </c>
      <c r="O14" s="138" t="s">
        <v>190</v>
      </c>
      <c r="P14" s="138" t="s">
        <v>191</v>
      </c>
      <c r="Q14" s="140" t="s">
        <v>192</v>
      </c>
      <c r="R14" s="137" t="s">
        <v>188</v>
      </c>
      <c r="S14" s="138" t="s">
        <v>189</v>
      </c>
      <c r="T14" s="138" t="s">
        <v>190</v>
      </c>
      <c r="U14" s="138" t="s">
        <v>191</v>
      </c>
      <c r="V14" s="140" t="s">
        <v>192</v>
      </c>
      <c r="W14" s="137" t="s">
        <v>188</v>
      </c>
      <c r="X14" s="138" t="s">
        <v>189</v>
      </c>
      <c r="Y14" s="138" t="s">
        <v>190</v>
      </c>
      <c r="Z14" s="140" t="s">
        <v>191</v>
      </c>
      <c r="AA14" s="141" t="s">
        <v>188</v>
      </c>
      <c r="AB14" s="138" t="s">
        <v>189</v>
      </c>
      <c r="AC14" s="138" t="s">
        <v>190</v>
      </c>
      <c r="AD14" s="138" t="s">
        <v>191</v>
      </c>
      <c r="AE14" s="140" t="s">
        <v>192</v>
      </c>
      <c r="AF14" s="162" t="s">
        <v>188</v>
      </c>
      <c r="AG14" s="163" t="s">
        <v>189</v>
      </c>
      <c r="AH14" s="163" t="s">
        <v>190</v>
      </c>
      <c r="AI14" s="163" t="s">
        <v>191</v>
      </c>
      <c r="AJ14" s="164" t="s">
        <v>192</v>
      </c>
      <c r="AK14" s="162" t="s">
        <v>188</v>
      </c>
      <c r="AL14" s="163" t="s">
        <v>189</v>
      </c>
      <c r="AM14" s="163" t="s">
        <v>190</v>
      </c>
      <c r="AN14" s="163" t="s">
        <v>191</v>
      </c>
      <c r="AO14" s="164" t="s">
        <v>192</v>
      </c>
      <c r="AP14" s="165" t="s">
        <v>188</v>
      </c>
      <c r="AQ14" s="163" t="s">
        <v>189</v>
      </c>
      <c r="AR14" s="163" t="s">
        <v>190</v>
      </c>
      <c r="AS14" s="163" t="s">
        <v>191</v>
      </c>
      <c r="AT14" s="164" t="s">
        <v>192</v>
      </c>
      <c r="AU14" s="162" t="s">
        <v>188</v>
      </c>
      <c r="AV14" s="163" t="s">
        <v>189</v>
      </c>
      <c r="AW14" s="163" t="s">
        <v>190</v>
      </c>
      <c r="AX14" s="163" t="s">
        <v>191</v>
      </c>
      <c r="AY14" s="164" t="s">
        <v>192</v>
      </c>
      <c r="AZ14" s="165" t="s">
        <v>188</v>
      </c>
      <c r="BA14" s="163" t="s">
        <v>189</v>
      </c>
      <c r="BB14" s="163" t="s">
        <v>190</v>
      </c>
      <c r="BC14" s="163" t="s">
        <v>191</v>
      </c>
      <c r="BD14" s="164" t="s">
        <v>192</v>
      </c>
      <c r="BE14" s="165" t="s">
        <v>188</v>
      </c>
      <c r="BF14" s="163" t="s">
        <v>189</v>
      </c>
      <c r="BG14" s="163" t="s">
        <v>190</v>
      </c>
      <c r="BH14" s="163" t="s">
        <v>191</v>
      </c>
      <c r="BI14" s="164" t="s">
        <v>192</v>
      </c>
      <c r="BJ14" s="275"/>
      <c r="BK14" s="279" t="s">
        <v>193</v>
      </c>
      <c r="BL14" s="279" t="s">
        <v>194</v>
      </c>
      <c r="BM14" s="279" t="s">
        <v>195</v>
      </c>
      <c r="BN14" s="279" t="s">
        <v>196</v>
      </c>
    </row>
    <row r="15" spans="1:66" s="190" customFormat="1" ht="32.25" customHeight="1" thickBot="1" x14ac:dyDescent="0.3">
      <c r="A15" s="281" t="s">
        <v>197</v>
      </c>
      <c r="B15" s="282"/>
      <c r="C15" s="282"/>
      <c r="D15" s="283"/>
      <c r="E15" s="283"/>
      <c r="F15" s="283"/>
      <c r="G15" s="283"/>
      <c r="H15" s="283"/>
      <c r="I15" s="283"/>
      <c r="J15" s="283"/>
      <c r="K15" s="283"/>
      <c r="L15" s="283"/>
      <c r="M15" s="283"/>
      <c r="N15" s="283"/>
      <c r="O15" s="283"/>
      <c r="P15" s="283"/>
      <c r="Q15" s="283"/>
      <c r="R15" s="284"/>
      <c r="S15" s="284"/>
      <c r="T15" s="284"/>
      <c r="U15" s="284"/>
      <c r="V15" s="284"/>
      <c r="W15" s="284"/>
      <c r="X15" s="284"/>
      <c r="Y15" s="284"/>
      <c r="Z15" s="284"/>
      <c r="AA15" s="284"/>
      <c r="AB15" s="284"/>
      <c r="AC15" s="284"/>
      <c r="AD15" s="284"/>
      <c r="AE15" s="284"/>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4"/>
      <c r="BK15" s="280"/>
      <c r="BL15" s="280"/>
      <c r="BM15" s="280"/>
      <c r="BN15" s="280"/>
    </row>
    <row r="16" spans="1:66" s="190" customFormat="1" ht="81" customHeight="1" x14ac:dyDescent="0.25">
      <c r="A16" s="372" t="s">
        <v>219</v>
      </c>
      <c r="B16" s="146" t="s">
        <v>220</v>
      </c>
      <c r="C16" s="149" t="s">
        <v>218</v>
      </c>
      <c r="D16" s="144"/>
      <c r="E16" s="144"/>
      <c r="F16" s="144"/>
      <c r="G16" s="144"/>
      <c r="H16" s="144"/>
      <c r="I16" s="144"/>
      <c r="J16" s="144"/>
      <c r="K16" s="144"/>
      <c r="L16" s="144"/>
      <c r="M16" s="144"/>
      <c r="N16" s="144"/>
      <c r="O16" s="144"/>
      <c r="P16" s="144"/>
      <c r="Q16" s="144"/>
      <c r="R16" s="144"/>
      <c r="S16" s="144"/>
      <c r="T16" s="144"/>
      <c r="U16" s="144"/>
      <c r="V16" s="144"/>
      <c r="W16" s="142"/>
      <c r="X16" s="142"/>
      <c r="Y16" s="142"/>
      <c r="Z16" s="142"/>
      <c r="AA16" s="144"/>
      <c r="AB16" s="144"/>
      <c r="AC16" s="144"/>
      <c r="AD16" s="144"/>
      <c r="AE16" s="144"/>
      <c r="AF16" s="144"/>
      <c r="AG16" s="144"/>
      <c r="AH16" s="144"/>
      <c r="AI16" s="144"/>
      <c r="AJ16" s="144"/>
      <c r="AK16" s="144"/>
      <c r="AL16" s="144"/>
      <c r="AM16" s="144"/>
      <c r="AN16" s="144"/>
      <c r="AO16" s="144"/>
      <c r="AP16" s="144"/>
      <c r="AQ16" s="144"/>
      <c r="AR16" s="144"/>
      <c r="AS16" s="145"/>
      <c r="AT16" s="145"/>
      <c r="AU16" s="144"/>
      <c r="AV16" s="145"/>
      <c r="AW16" s="145"/>
      <c r="AX16" s="145"/>
      <c r="AY16" s="145"/>
      <c r="AZ16" s="373"/>
      <c r="BA16" s="373"/>
      <c r="BB16" s="144"/>
      <c r="BC16" s="144"/>
      <c r="BD16" s="144"/>
      <c r="BE16" s="145"/>
      <c r="BF16" s="145"/>
      <c r="BG16" s="145"/>
      <c r="BH16" s="144"/>
      <c r="BI16" s="144"/>
      <c r="BJ16" s="166"/>
      <c r="BK16" s="167" t="s">
        <v>278</v>
      </c>
      <c r="BL16" s="167" t="s">
        <v>278</v>
      </c>
      <c r="BM16" s="167" t="s">
        <v>278</v>
      </c>
      <c r="BN16" s="167" t="s">
        <v>279</v>
      </c>
    </row>
    <row r="17" spans="1:66" s="147" customFormat="1" ht="47.25" x14ac:dyDescent="0.25">
      <c r="A17" s="150" t="s">
        <v>221</v>
      </c>
      <c r="B17" s="146" t="s">
        <v>222</v>
      </c>
      <c r="C17" s="149" t="s">
        <v>223</v>
      </c>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68"/>
      <c r="AG17" s="168"/>
      <c r="AH17" s="168"/>
      <c r="AI17" s="146"/>
      <c r="AJ17" s="146"/>
      <c r="AK17" s="146"/>
      <c r="AL17" s="167"/>
      <c r="AM17" s="167"/>
      <c r="AN17" s="146"/>
      <c r="AO17" s="146"/>
      <c r="AP17" s="146"/>
      <c r="AQ17" s="146"/>
      <c r="AR17" s="146"/>
      <c r="AS17" s="167"/>
      <c r="AT17" s="167"/>
      <c r="AU17" s="146"/>
      <c r="AV17" s="146"/>
      <c r="AW17" s="146"/>
      <c r="AX17" s="146"/>
      <c r="AY17" s="146"/>
      <c r="AZ17" s="146"/>
      <c r="BA17" s="146"/>
      <c r="BB17" s="146"/>
      <c r="BC17" s="146"/>
      <c r="BD17" s="167"/>
      <c r="BE17" s="167"/>
      <c r="BF17" s="146"/>
      <c r="BG17" s="168"/>
      <c r="BH17" s="168"/>
      <c r="BI17" s="146"/>
      <c r="BJ17" s="146"/>
      <c r="BK17" s="167" t="s">
        <v>278</v>
      </c>
      <c r="BL17" s="167" t="s">
        <v>280</v>
      </c>
      <c r="BM17" s="167" t="s">
        <v>281</v>
      </c>
      <c r="BN17" s="167" t="s">
        <v>282</v>
      </c>
    </row>
    <row r="18" spans="1:66" s="190" customFormat="1" ht="51" customHeight="1" x14ac:dyDescent="0.25">
      <c r="A18" s="150" t="s">
        <v>224</v>
      </c>
      <c r="B18" s="146" t="s">
        <v>222</v>
      </c>
      <c r="C18" s="149" t="s">
        <v>223</v>
      </c>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6"/>
      <c r="AC18" s="146"/>
      <c r="AD18" s="146"/>
      <c r="AE18" s="142"/>
      <c r="AF18" s="142"/>
      <c r="AG18" s="142"/>
      <c r="AH18" s="142"/>
      <c r="AI18" s="142"/>
      <c r="AJ18" s="146"/>
      <c r="AK18" s="146"/>
      <c r="AL18" s="147"/>
      <c r="AM18" s="146"/>
      <c r="AN18" s="146"/>
      <c r="AO18" s="146"/>
      <c r="AP18" s="147"/>
      <c r="AQ18" s="146"/>
      <c r="AR18" s="146"/>
      <c r="AS18" s="142"/>
      <c r="AT18" s="168"/>
      <c r="AU18" s="168"/>
      <c r="AV18" s="168"/>
      <c r="AW18" s="168"/>
      <c r="AX18" s="168"/>
      <c r="AY18" s="168"/>
      <c r="AZ18" s="146"/>
      <c r="BA18" s="146"/>
      <c r="BB18" s="142"/>
      <c r="BC18" s="142"/>
      <c r="BD18" s="142"/>
      <c r="BE18" s="142"/>
      <c r="BF18" s="146"/>
      <c r="BG18" s="146"/>
      <c r="BH18" s="146"/>
      <c r="BI18" s="146"/>
      <c r="BJ18" s="142"/>
      <c r="BK18" s="167" t="s">
        <v>278</v>
      </c>
      <c r="BL18" s="167" t="s">
        <v>278</v>
      </c>
      <c r="BM18" s="167" t="s">
        <v>278</v>
      </c>
      <c r="BN18" s="167" t="s">
        <v>283</v>
      </c>
    </row>
    <row r="19" spans="1:66" s="190" customFormat="1" ht="66.75" customHeight="1" x14ac:dyDescent="0.25">
      <c r="A19" s="169" t="s">
        <v>225</v>
      </c>
      <c r="B19" s="173" t="s">
        <v>222</v>
      </c>
      <c r="C19" s="374" t="s">
        <v>223</v>
      </c>
      <c r="D19" s="142"/>
      <c r="E19" s="142"/>
      <c r="F19" s="142"/>
      <c r="G19" s="142"/>
      <c r="H19" s="142"/>
      <c r="I19" s="142"/>
      <c r="J19" s="142"/>
      <c r="K19" s="142"/>
      <c r="L19" s="142"/>
      <c r="M19" s="142"/>
      <c r="N19" s="142"/>
      <c r="O19" s="142"/>
      <c r="P19" s="142"/>
      <c r="Q19" s="142"/>
      <c r="R19" s="142"/>
      <c r="S19" s="142"/>
      <c r="T19" s="142"/>
      <c r="U19" s="142"/>
      <c r="V19" s="142"/>
      <c r="W19" s="142"/>
      <c r="X19" s="142"/>
      <c r="Y19" s="146"/>
      <c r="Z19" s="146"/>
      <c r="AA19" s="146"/>
      <c r="AB19" s="146"/>
      <c r="AC19" s="168"/>
      <c r="AD19" s="168"/>
      <c r="AE19" s="168"/>
      <c r="AF19" s="146"/>
      <c r="AG19" s="146"/>
      <c r="AH19" s="146"/>
      <c r="AI19" s="146"/>
      <c r="AJ19" s="146"/>
      <c r="AK19" s="148"/>
      <c r="AL19" s="148"/>
      <c r="AM19" s="146"/>
      <c r="AN19" s="146"/>
      <c r="AO19" s="146"/>
      <c r="AP19" s="146"/>
      <c r="AQ19" s="146"/>
      <c r="AR19" s="167"/>
      <c r="AS19" s="167"/>
      <c r="AT19" s="167"/>
      <c r="AU19" s="146"/>
      <c r="AV19" s="146"/>
      <c r="AW19" s="146"/>
      <c r="AX19" s="146"/>
      <c r="AY19" s="146"/>
      <c r="AZ19" s="146"/>
      <c r="BA19" s="146"/>
      <c r="BB19" s="146"/>
      <c r="BC19" s="146"/>
      <c r="BD19" s="146"/>
      <c r="BE19" s="146"/>
      <c r="BF19" s="146"/>
      <c r="BG19" s="146"/>
      <c r="BH19" s="146"/>
      <c r="BI19" s="146"/>
      <c r="BJ19" s="142"/>
      <c r="BK19" s="167" t="s">
        <v>278</v>
      </c>
      <c r="BL19" s="167" t="s">
        <v>280</v>
      </c>
      <c r="BM19" s="167" t="s">
        <v>281</v>
      </c>
      <c r="BN19" s="167" t="s">
        <v>284</v>
      </c>
    </row>
    <row r="20" spans="1:66" s="190" customFormat="1" ht="57" customHeight="1" x14ac:dyDescent="0.25">
      <c r="A20" s="375" t="s">
        <v>226</v>
      </c>
      <c r="B20" s="142" t="s">
        <v>285</v>
      </c>
      <c r="C20" s="149" t="s">
        <v>218</v>
      </c>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375"/>
      <c r="BI20" s="375"/>
      <c r="BJ20" s="142"/>
      <c r="BK20" s="167" t="s">
        <v>278</v>
      </c>
      <c r="BL20" s="167" t="s">
        <v>278</v>
      </c>
      <c r="BM20" s="167" t="s">
        <v>278</v>
      </c>
      <c r="BN20" s="167" t="s">
        <v>284</v>
      </c>
    </row>
    <row r="21" spans="1:66" s="190" customFormat="1" ht="32.25" customHeight="1" x14ac:dyDescent="0.25">
      <c r="A21" s="146" t="s">
        <v>227</v>
      </c>
      <c r="B21" s="142" t="s">
        <v>228</v>
      </c>
      <c r="C21" s="149" t="s">
        <v>286</v>
      </c>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376"/>
      <c r="BF21" s="168"/>
      <c r="BG21" s="168"/>
      <c r="BH21" s="168"/>
      <c r="BI21" s="168"/>
      <c r="BJ21" s="142"/>
      <c r="BK21" s="167" t="s">
        <v>278</v>
      </c>
      <c r="BL21" s="167" t="s">
        <v>278</v>
      </c>
      <c r="BM21" s="167" t="s">
        <v>278</v>
      </c>
      <c r="BN21" s="167" t="s">
        <v>284</v>
      </c>
    </row>
    <row r="22" spans="1:66" s="190" customFormat="1" ht="77.25" customHeight="1" x14ac:dyDescent="0.25">
      <c r="A22" s="173" t="s">
        <v>287</v>
      </c>
      <c r="B22" s="173" t="s">
        <v>229</v>
      </c>
      <c r="C22" s="374" t="s">
        <v>223</v>
      </c>
      <c r="D22" s="142"/>
      <c r="E22" s="142"/>
      <c r="F22" s="142"/>
      <c r="G22" s="142"/>
      <c r="H22" s="142"/>
      <c r="I22" s="142"/>
      <c r="J22" s="142"/>
      <c r="K22" s="142"/>
      <c r="L22" s="142"/>
      <c r="M22" s="142"/>
      <c r="N22" s="142"/>
      <c r="O22" s="142"/>
      <c r="P22" s="142"/>
      <c r="Q22" s="142"/>
      <c r="R22" s="142"/>
      <c r="S22" s="142"/>
      <c r="T22" s="142"/>
      <c r="U22" s="142"/>
      <c r="V22" s="142"/>
      <c r="W22" s="142"/>
      <c r="X22" s="142"/>
      <c r="Y22" s="146"/>
      <c r="Z22" s="146"/>
      <c r="AA22" s="146"/>
      <c r="AB22" s="146"/>
      <c r="AC22" s="146"/>
      <c r="AD22" s="146"/>
      <c r="AE22" s="146"/>
      <c r="AF22" s="146"/>
      <c r="AG22" s="146"/>
      <c r="AH22" s="146"/>
      <c r="AI22" s="146"/>
      <c r="AJ22" s="146"/>
      <c r="AK22" s="146"/>
      <c r="AL22" s="146"/>
      <c r="AM22" s="146"/>
      <c r="AN22" s="146"/>
      <c r="AO22" s="146"/>
      <c r="AP22" s="168"/>
      <c r="AQ22" s="168"/>
      <c r="AR22" s="168"/>
      <c r="AS22" s="168"/>
      <c r="AT22" s="168"/>
      <c r="AU22" s="146"/>
      <c r="AV22" s="146"/>
      <c r="AW22" s="146"/>
      <c r="AX22" s="146"/>
      <c r="AY22" s="146"/>
      <c r="AZ22" s="146"/>
      <c r="BA22" s="146"/>
      <c r="BB22" s="146"/>
      <c r="BC22" s="146"/>
      <c r="BD22" s="146"/>
      <c r="BE22" s="146"/>
      <c r="BF22" s="146"/>
      <c r="BG22" s="146"/>
      <c r="BH22" s="146"/>
      <c r="BJ22" s="142"/>
      <c r="BK22" s="167" t="s">
        <v>278</v>
      </c>
      <c r="BL22" s="167" t="s">
        <v>278</v>
      </c>
      <c r="BM22" s="167" t="s">
        <v>288</v>
      </c>
      <c r="BN22" s="167" t="s">
        <v>284</v>
      </c>
    </row>
    <row r="23" spans="1:66" s="190" customFormat="1" ht="56.25" customHeight="1" x14ac:dyDescent="0.25">
      <c r="A23" s="173" t="s">
        <v>230</v>
      </c>
      <c r="B23" s="170" t="s">
        <v>231</v>
      </c>
      <c r="C23" s="171" t="s">
        <v>223</v>
      </c>
      <c r="D23" s="170"/>
      <c r="E23" s="170"/>
      <c r="F23" s="170"/>
      <c r="G23" s="170"/>
      <c r="H23" s="170"/>
      <c r="I23" s="170"/>
      <c r="J23" s="170"/>
      <c r="K23" s="170"/>
      <c r="L23" s="170"/>
      <c r="M23" s="170"/>
      <c r="N23" s="170"/>
      <c r="O23" s="170"/>
      <c r="P23" s="170"/>
      <c r="Q23" s="170"/>
      <c r="R23" s="170"/>
      <c r="S23" s="173"/>
      <c r="T23" s="173"/>
      <c r="U23" s="173"/>
      <c r="V23" s="170"/>
      <c r="W23" s="170"/>
      <c r="X23" s="170"/>
      <c r="Y23" s="170"/>
      <c r="Z23" s="170"/>
      <c r="AA23" s="170"/>
      <c r="AB23" s="170"/>
      <c r="AC23" s="173"/>
      <c r="AD23" s="173"/>
      <c r="AE23" s="173"/>
      <c r="AF23" s="173"/>
      <c r="AG23" s="173"/>
      <c r="AH23" s="173"/>
      <c r="AI23" s="173"/>
      <c r="AJ23" s="173"/>
      <c r="AK23" s="173"/>
      <c r="AL23" s="173"/>
      <c r="AM23" s="173"/>
      <c r="AN23" s="173"/>
      <c r="AO23" s="173"/>
      <c r="AP23" s="173"/>
      <c r="AQ23" s="173"/>
      <c r="AR23" s="173"/>
      <c r="AT23" s="173"/>
      <c r="AU23" s="173"/>
      <c r="AV23" s="173"/>
      <c r="AW23" s="173"/>
      <c r="AY23" s="173"/>
      <c r="AZ23" s="377"/>
      <c r="BA23" s="377"/>
      <c r="BB23" s="377"/>
      <c r="BC23" s="173"/>
      <c r="BD23" s="173"/>
      <c r="BE23" s="173"/>
      <c r="BF23" s="173"/>
      <c r="BG23" s="173"/>
      <c r="BH23" s="173"/>
      <c r="BJ23" s="170"/>
      <c r="BK23" s="167" t="s">
        <v>278</v>
      </c>
      <c r="BL23" s="167" t="s">
        <v>278</v>
      </c>
      <c r="BM23" s="167" t="s">
        <v>278</v>
      </c>
      <c r="BN23" s="173" t="s">
        <v>289</v>
      </c>
    </row>
    <row r="24" spans="1:66" s="190" customFormat="1" ht="124.5" customHeight="1" x14ac:dyDescent="0.25">
      <c r="A24" s="146" t="s">
        <v>232</v>
      </c>
      <c r="B24" s="142" t="s">
        <v>233</v>
      </c>
      <c r="C24" s="149" t="s">
        <v>223</v>
      </c>
      <c r="D24" s="146"/>
      <c r="E24" s="146"/>
      <c r="F24" s="142"/>
      <c r="G24" s="142"/>
      <c r="H24" s="142"/>
      <c r="I24" s="142"/>
      <c r="J24" s="142"/>
      <c r="K24" s="142"/>
      <c r="L24" s="142"/>
      <c r="M24" s="142"/>
      <c r="N24" s="142"/>
      <c r="O24" s="142"/>
      <c r="P24" s="142"/>
      <c r="Q24" s="142"/>
      <c r="R24" s="142"/>
      <c r="S24" s="142"/>
      <c r="T24" s="142"/>
      <c r="U24" s="142"/>
      <c r="V24" s="142"/>
      <c r="W24" s="146"/>
      <c r="X24" s="146"/>
      <c r="Y24" s="142"/>
      <c r="Z24" s="142"/>
      <c r="AA24" s="142"/>
      <c r="AB24" s="142"/>
      <c r="AC24" s="142"/>
      <c r="AD24" s="142"/>
      <c r="AE24" s="146"/>
      <c r="AF24" s="167"/>
      <c r="AG24" s="167"/>
      <c r="AH24" s="146"/>
      <c r="AI24" s="146"/>
      <c r="AJ24" s="146"/>
      <c r="AK24" s="146"/>
      <c r="AL24" s="146"/>
      <c r="AM24" s="146"/>
      <c r="AN24" s="146"/>
      <c r="AO24" s="146"/>
      <c r="AP24" s="167"/>
      <c r="AQ24" s="167"/>
      <c r="AR24" s="146"/>
      <c r="AS24" s="146"/>
      <c r="AT24" s="146"/>
      <c r="AU24" s="146"/>
      <c r="AV24" s="146"/>
      <c r="AW24" s="146"/>
      <c r="AX24" s="167"/>
      <c r="AY24" s="167"/>
      <c r="AZ24" s="146"/>
      <c r="BA24" s="146"/>
      <c r="BB24" s="168"/>
      <c r="BC24" s="168"/>
      <c r="BD24" s="168"/>
      <c r="BE24" s="168"/>
      <c r="BF24" s="146"/>
      <c r="BG24" s="146"/>
      <c r="BH24" s="146"/>
      <c r="BJ24" s="170"/>
      <c r="BK24" s="167" t="s">
        <v>278</v>
      </c>
      <c r="BL24" s="167" t="s">
        <v>278</v>
      </c>
      <c r="BM24" s="167" t="s">
        <v>278</v>
      </c>
      <c r="BN24" s="173" t="s">
        <v>290</v>
      </c>
    </row>
    <row r="25" spans="1:66" s="174" customFormat="1" ht="32.25" customHeight="1" x14ac:dyDescent="0.25">
      <c r="A25" s="288" t="s">
        <v>198</v>
      </c>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167"/>
      <c r="BL25" s="167"/>
      <c r="BM25" s="167"/>
      <c r="BN25" s="167"/>
    </row>
    <row r="26" spans="1:66" s="190" customFormat="1" ht="32.25" customHeight="1" x14ac:dyDescent="0.25">
      <c r="A26" s="378" t="s">
        <v>234</v>
      </c>
      <c r="B26" s="176" t="s">
        <v>235</v>
      </c>
      <c r="C26" s="176" t="s">
        <v>236</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5"/>
      <c r="AV26" s="175"/>
      <c r="AW26" s="176"/>
      <c r="AX26" s="176"/>
      <c r="AY26" s="176"/>
      <c r="AZ26" s="175"/>
      <c r="BA26" s="176"/>
      <c r="BB26" s="176"/>
      <c r="BC26" s="175"/>
      <c r="BD26" s="175"/>
      <c r="BE26" s="175"/>
      <c r="BF26" s="378"/>
      <c r="BG26" s="378"/>
      <c r="BH26" s="176"/>
      <c r="BI26" s="176"/>
      <c r="BJ26" s="176"/>
      <c r="BK26" s="167" t="s">
        <v>278</v>
      </c>
      <c r="BL26" s="167" t="s">
        <v>278</v>
      </c>
      <c r="BM26" s="167" t="s">
        <v>278</v>
      </c>
      <c r="BN26" s="379" t="s">
        <v>284</v>
      </c>
    </row>
    <row r="27" spans="1:66" s="190" customFormat="1" ht="32.25" customHeight="1" x14ac:dyDescent="0.25">
      <c r="A27" s="288" t="s">
        <v>199</v>
      </c>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167"/>
      <c r="BL27" s="167"/>
      <c r="BM27" s="167"/>
      <c r="BN27" s="167"/>
    </row>
    <row r="28" spans="1:66" s="190" customFormat="1" ht="75.75" customHeight="1" x14ac:dyDescent="0.25">
      <c r="A28" s="172" t="s">
        <v>291</v>
      </c>
      <c r="B28" s="142" t="s">
        <v>237</v>
      </c>
      <c r="C28" s="142" t="s">
        <v>238</v>
      </c>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2"/>
      <c r="BK28" s="167" t="s">
        <v>292</v>
      </c>
      <c r="BL28" s="167" t="s">
        <v>293</v>
      </c>
      <c r="BM28" s="167" t="s">
        <v>294</v>
      </c>
      <c r="BN28" s="167" t="s">
        <v>284</v>
      </c>
    </row>
    <row r="29" spans="1:66" s="190" customFormat="1" ht="32.25" customHeight="1" x14ac:dyDescent="0.25">
      <c r="A29" s="289" t="s">
        <v>200</v>
      </c>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167"/>
      <c r="BL29" s="167"/>
      <c r="BM29" s="167"/>
      <c r="BN29" s="167"/>
    </row>
    <row r="30" spans="1:66" s="190" customFormat="1" ht="32.25" customHeight="1" x14ac:dyDescent="0.25">
      <c r="A30" s="146" t="s">
        <v>239</v>
      </c>
      <c r="B30" s="142" t="s">
        <v>240</v>
      </c>
      <c r="C30" s="143" t="s">
        <v>223</v>
      </c>
      <c r="D30" s="146"/>
      <c r="E30" s="146"/>
      <c r="F30" s="142"/>
      <c r="G30" s="142"/>
      <c r="H30" s="142"/>
      <c r="I30" s="142"/>
      <c r="J30" s="142"/>
      <c r="K30" s="142"/>
      <c r="L30" s="142"/>
      <c r="M30" s="146"/>
      <c r="N30" s="142"/>
      <c r="O30" s="142"/>
      <c r="P30" s="142"/>
      <c r="Q30" s="142"/>
      <c r="R30" s="146"/>
      <c r="S30" s="146"/>
      <c r="T30" s="146"/>
      <c r="U30" s="146"/>
      <c r="V30" s="146"/>
      <c r="W30" s="146"/>
      <c r="X30" s="146"/>
      <c r="Y30" s="146"/>
      <c r="Z30" s="146"/>
      <c r="AA30" s="146"/>
      <c r="AB30" s="146"/>
      <c r="AC30" s="146"/>
      <c r="AD30" s="146"/>
      <c r="AE30" s="146"/>
      <c r="AF30" s="167"/>
      <c r="AG30" s="167"/>
      <c r="AH30" s="146"/>
      <c r="AI30" s="146"/>
      <c r="AJ30" s="146"/>
      <c r="AK30" s="146"/>
      <c r="AL30" s="146"/>
      <c r="AM30" s="146"/>
      <c r="AN30" s="146"/>
      <c r="AO30" s="146"/>
      <c r="AP30" s="146"/>
      <c r="AQ30" s="146"/>
      <c r="AR30" s="146"/>
      <c r="AS30" s="146"/>
      <c r="AT30" s="146"/>
      <c r="AU30" s="146"/>
      <c r="AV30" s="146"/>
      <c r="AW30" s="146"/>
      <c r="AX30" s="146"/>
      <c r="AY30" s="146"/>
      <c r="AZ30" s="146"/>
      <c r="BA30" s="167"/>
      <c r="BB30" s="167"/>
      <c r="BC30" s="146"/>
      <c r="BD30" s="168"/>
      <c r="BE30" s="168"/>
      <c r="BF30" s="168"/>
      <c r="BG30" s="168"/>
      <c r="BH30" s="146"/>
      <c r="BI30" s="146"/>
      <c r="BJ30" s="142"/>
      <c r="BK30" s="167" t="s">
        <v>278</v>
      </c>
      <c r="BL30" s="167" t="s">
        <v>278</v>
      </c>
      <c r="BM30" s="167" t="s">
        <v>278</v>
      </c>
      <c r="BN30" s="167" t="s">
        <v>295</v>
      </c>
    </row>
    <row r="31" spans="1:66" s="190" customFormat="1" ht="135.75" customHeight="1" x14ac:dyDescent="0.25">
      <c r="A31" s="146" t="s">
        <v>241</v>
      </c>
      <c r="B31" s="142" t="s">
        <v>242</v>
      </c>
      <c r="C31" s="143" t="s">
        <v>223</v>
      </c>
      <c r="D31" s="146"/>
      <c r="E31" s="146"/>
      <c r="F31" s="142"/>
      <c r="G31" s="142"/>
      <c r="H31" s="142"/>
      <c r="I31" s="142"/>
      <c r="J31" s="142"/>
      <c r="K31" s="142"/>
      <c r="L31" s="142"/>
      <c r="M31" s="142"/>
      <c r="N31" s="142"/>
      <c r="O31" s="142"/>
      <c r="P31" s="142"/>
      <c r="Q31" s="142"/>
      <c r="R31" s="146"/>
      <c r="S31" s="146"/>
      <c r="T31" s="146"/>
      <c r="U31" s="146"/>
      <c r="V31" s="146"/>
      <c r="W31" s="146"/>
      <c r="Y31" s="146"/>
      <c r="Z31" s="146"/>
      <c r="AA31" s="146"/>
      <c r="AB31" s="146"/>
      <c r="AC31" s="146"/>
      <c r="AD31" s="146"/>
      <c r="AE31" s="146"/>
      <c r="AF31" s="146"/>
      <c r="AG31" s="167"/>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68"/>
      <c r="BJ31" s="142"/>
      <c r="BK31" s="167" t="s">
        <v>278</v>
      </c>
      <c r="BL31" s="167" t="s">
        <v>278</v>
      </c>
      <c r="BM31" s="167" t="s">
        <v>278</v>
      </c>
      <c r="BN31" s="167" t="s">
        <v>296</v>
      </c>
    </row>
    <row r="32" spans="1:66" s="190" customFormat="1" ht="32.25" customHeight="1" x14ac:dyDescent="0.25">
      <c r="A32" s="146" t="s">
        <v>297</v>
      </c>
      <c r="B32" s="142" t="s">
        <v>243</v>
      </c>
      <c r="C32" s="143" t="s">
        <v>223</v>
      </c>
      <c r="D32" s="146"/>
      <c r="E32" s="146"/>
      <c r="F32" s="142"/>
      <c r="G32" s="142"/>
      <c r="H32" s="142"/>
      <c r="I32" s="142"/>
      <c r="J32" s="142"/>
      <c r="K32" s="142"/>
      <c r="L32" s="142"/>
      <c r="M32" s="142"/>
      <c r="N32" s="142"/>
      <c r="O32" s="142"/>
      <c r="P32" s="142"/>
      <c r="Q32" s="142"/>
      <c r="R32" s="142"/>
      <c r="S32" s="142"/>
      <c r="T32" s="142"/>
      <c r="U32" s="146"/>
      <c r="V32" s="146"/>
      <c r="W32" s="142"/>
      <c r="X32" s="142"/>
      <c r="Y32" s="142"/>
      <c r="Z32" s="142"/>
      <c r="AA32" s="142"/>
      <c r="AB32" s="142"/>
      <c r="AC32" s="142"/>
      <c r="AD32" s="142"/>
      <c r="AE32" s="146"/>
      <c r="AF32" s="376"/>
      <c r="AG32" s="376"/>
      <c r="AH32" s="168"/>
      <c r="AI32" s="146"/>
      <c r="AJ32" s="146"/>
      <c r="AK32" s="146"/>
      <c r="AL32" s="146"/>
      <c r="AM32" s="146"/>
      <c r="AN32" s="146"/>
      <c r="AO32" s="146"/>
      <c r="AP32" s="146"/>
      <c r="AQ32" s="146"/>
      <c r="AR32" s="146"/>
      <c r="AS32" s="146"/>
      <c r="AT32" s="146"/>
      <c r="AU32" s="146"/>
      <c r="AV32" s="146"/>
      <c r="AW32" s="146"/>
      <c r="AX32" s="146"/>
      <c r="AY32" s="146"/>
      <c r="AZ32" s="146"/>
      <c r="BA32" s="148"/>
      <c r="BB32" s="148"/>
      <c r="BC32" s="148"/>
      <c r="BD32" s="148"/>
      <c r="BE32" s="146"/>
      <c r="BF32" s="146"/>
      <c r="BG32" s="146"/>
      <c r="BH32" s="146"/>
      <c r="BI32" s="146"/>
      <c r="BJ32" s="142"/>
      <c r="BK32" s="167" t="s">
        <v>278</v>
      </c>
      <c r="BL32" s="167" t="s">
        <v>280</v>
      </c>
      <c r="BM32" s="167" t="s">
        <v>278</v>
      </c>
      <c r="BN32" s="167" t="s">
        <v>298</v>
      </c>
    </row>
    <row r="33" spans="1:66" s="190" customFormat="1" ht="58.5" customHeight="1" x14ac:dyDescent="0.25">
      <c r="A33" s="146" t="s">
        <v>244</v>
      </c>
      <c r="B33" s="142" t="s">
        <v>222</v>
      </c>
      <c r="C33" s="143" t="s">
        <v>223</v>
      </c>
      <c r="D33" s="146"/>
      <c r="F33" s="168"/>
      <c r="G33" s="168"/>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6"/>
      <c r="AF33" s="148"/>
      <c r="AG33" s="148"/>
      <c r="AH33" s="146"/>
      <c r="AI33" s="168"/>
      <c r="AJ33" s="168"/>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2" t="s">
        <v>299</v>
      </c>
      <c r="BK33" s="167" t="s">
        <v>187</v>
      </c>
      <c r="BL33" s="167" t="s">
        <v>278</v>
      </c>
      <c r="BM33" s="167" t="s">
        <v>278</v>
      </c>
      <c r="BN33" s="167" t="s">
        <v>278</v>
      </c>
    </row>
    <row r="34" spans="1:66" s="190" customFormat="1" ht="60" customHeight="1" x14ac:dyDescent="0.25">
      <c r="A34" s="146" t="s">
        <v>245</v>
      </c>
      <c r="B34" s="146" t="s">
        <v>246</v>
      </c>
      <c r="C34" s="146" t="s">
        <v>247</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68"/>
      <c r="AP34" s="168"/>
      <c r="AQ34" s="142"/>
      <c r="AR34" s="142"/>
      <c r="AS34" s="142"/>
      <c r="AT34" s="142"/>
      <c r="AU34" s="142"/>
      <c r="AV34" s="142"/>
      <c r="AW34" s="146"/>
      <c r="AX34" s="146"/>
      <c r="AY34" s="146"/>
      <c r="AZ34" s="146"/>
      <c r="BA34" s="146"/>
      <c r="BB34" s="146"/>
      <c r="BC34" s="142"/>
      <c r="BD34" s="142"/>
      <c r="BE34" s="142"/>
      <c r="BF34" s="142"/>
      <c r="BG34" s="142"/>
      <c r="BH34" s="142"/>
      <c r="BI34" s="142"/>
      <c r="BJ34" s="142" t="s">
        <v>278</v>
      </c>
      <c r="BK34" s="167" t="s">
        <v>278</v>
      </c>
      <c r="BL34" s="167" t="s">
        <v>278</v>
      </c>
      <c r="BM34" s="167" t="s">
        <v>278</v>
      </c>
      <c r="BN34" s="167" t="s">
        <v>300</v>
      </c>
    </row>
    <row r="35" spans="1:66" s="190" customFormat="1" ht="31.5" customHeight="1" x14ac:dyDescent="0.25">
      <c r="A35" s="289" t="s">
        <v>201</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167"/>
      <c r="BL35" s="167"/>
      <c r="BM35" s="167"/>
      <c r="BN35" s="167"/>
    </row>
    <row r="36" spans="1:66" s="190" customFormat="1" ht="47.25" customHeight="1" x14ac:dyDescent="0.25">
      <c r="A36" s="146" t="s">
        <v>248</v>
      </c>
      <c r="B36" s="148" t="s">
        <v>249</v>
      </c>
      <c r="C36" s="142" t="s">
        <v>223</v>
      </c>
      <c r="D36" s="144"/>
      <c r="E36" s="144"/>
      <c r="F36" s="144"/>
      <c r="G36" s="144"/>
      <c r="H36" s="144"/>
      <c r="I36" s="146"/>
      <c r="J36" s="146"/>
      <c r="K36" s="146"/>
      <c r="L36" s="146"/>
      <c r="M36" s="146"/>
      <c r="N36" s="146"/>
      <c r="O36" s="146"/>
      <c r="P36" s="146"/>
      <c r="Q36" s="146"/>
      <c r="R36" s="142"/>
      <c r="S36" s="168"/>
      <c r="T36" s="168"/>
      <c r="U36" s="168"/>
      <c r="V36" s="168"/>
      <c r="W36" s="168"/>
      <c r="X36" s="168"/>
      <c r="Y36" s="146"/>
      <c r="Z36" s="146"/>
      <c r="AA36" s="146"/>
      <c r="AB36" s="146"/>
      <c r="AC36" s="146"/>
      <c r="AD36" s="146"/>
      <c r="AE36" s="146"/>
      <c r="AF36" s="146"/>
      <c r="AG36" s="146"/>
      <c r="AH36" s="146"/>
      <c r="AI36" s="146"/>
      <c r="AJ36" s="146"/>
      <c r="AK36" s="146"/>
      <c r="AL36" s="142"/>
      <c r="AM36" s="142"/>
      <c r="AN36" s="142"/>
      <c r="AO36" s="142"/>
      <c r="AP36" s="146"/>
      <c r="AQ36" s="146"/>
      <c r="AR36" s="146"/>
      <c r="AS36" s="146"/>
      <c r="AT36" s="146"/>
      <c r="AU36" s="142"/>
      <c r="AV36" s="142"/>
      <c r="AW36" s="142"/>
      <c r="AX36" s="142"/>
      <c r="AY36" s="142"/>
      <c r="AZ36" s="146"/>
      <c r="BA36" s="146"/>
      <c r="BB36" s="146"/>
      <c r="BC36" s="146"/>
      <c r="BD36" s="146"/>
      <c r="BE36" s="146"/>
      <c r="BF36" s="146"/>
      <c r="BG36" s="146"/>
      <c r="BH36" s="146"/>
      <c r="BI36" s="146"/>
      <c r="BJ36" s="142" t="s">
        <v>278</v>
      </c>
      <c r="BK36" s="167" t="s">
        <v>301</v>
      </c>
      <c r="BL36" s="167" t="s">
        <v>284</v>
      </c>
      <c r="BM36" s="167" t="s">
        <v>284</v>
      </c>
      <c r="BN36" s="167" t="s">
        <v>284</v>
      </c>
    </row>
    <row r="37" spans="1:66" s="190" customFormat="1" ht="32.25" customHeight="1" x14ac:dyDescent="0.25">
      <c r="A37" s="146" t="s">
        <v>250</v>
      </c>
      <c r="B37" s="148" t="s">
        <v>249</v>
      </c>
      <c r="C37" s="142" t="s">
        <v>223</v>
      </c>
      <c r="D37" s="146"/>
      <c r="E37" s="168"/>
      <c r="F37" s="380"/>
      <c r="G37" s="380"/>
      <c r="H37" s="380">
        <v>31</v>
      </c>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68"/>
      <c r="AI37" s="168"/>
      <c r="AJ37" s="168">
        <v>31</v>
      </c>
      <c r="AK37" s="142"/>
      <c r="AL37" s="142"/>
      <c r="AM37" s="142"/>
      <c r="AN37" s="142"/>
      <c r="AO37" s="142"/>
      <c r="AP37" s="142"/>
      <c r="AQ37" s="142"/>
      <c r="AR37" s="142"/>
      <c r="AS37" s="142"/>
      <c r="AT37" s="142"/>
      <c r="AU37" s="142"/>
      <c r="AV37" s="142"/>
      <c r="AW37" s="142"/>
      <c r="AX37" s="142"/>
      <c r="AY37" s="142"/>
      <c r="AZ37" s="142"/>
      <c r="BA37" s="142"/>
      <c r="BB37" s="142"/>
      <c r="BC37" s="142"/>
      <c r="BD37" s="142"/>
      <c r="BE37" s="146"/>
      <c r="BF37" s="142"/>
      <c r="BG37" s="142"/>
      <c r="BH37" s="142"/>
      <c r="BI37" s="142"/>
      <c r="BJ37" s="142" t="s">
        <v>302</v>
      </c>
      <c r="BK37" s="167" t="s">
        <v>284</v>
      </c>
      <c r="BL37" s="167" t="s">
        <v>284</v>
      </c>
      <c r="BM37" s="167" t="s">
        <v>284</v>
      </c>
      <c r="BN37" s="167" t="s">
        <v>284</v>
      </c>
    </row>
    <row r="38" spans="1:66" s="190" customFormat="1" ht="129.75" customHeight="1" x14ac:dyDescent="0.25">
      <c r="A38" s="146" t="s">
        <v>251</v>
      </c>
      <c r="B38" s="148" t="s">
        <v>249</v>
      </c>
      <c r="C38" s="142" t="s">
        <v>223</v>
      </c>
      <c r="D38" s="380"/>
      <c r="E38" s="380">
        <v>16</v>
      </c>
      <c r="F38" s="144"/>
      <c r="G38" s="144"/>
      <c r="H38" s="144"/>
      <c r="I38" s="142"/>
      <c r="J38" s="142"/>
      <c r="K38" s="142"/>
      <c r="L38" s="142"/>
      <c r="M38" s="142"/>
      <c r="N38" s="142"/>
      <c r="O38" s="142"/>
      <c r="P38" s="142"/>
      <c r="Q38" s="142"/>
      <c r="R38" s="142"/>
      <c r="S38" s="142"/>
      <c r="T38" s="142"/>
      <c r="U38" s="142"/>
      <c r="V38" s="146"/>
      <c r="W38" s="168"/>
      <c r="X38" s="168">
        <v>10</v>
      </c>
      <c r="Y38" s="142"/>
      <c r="Z38" s="142"/>
      <c r="AA38" s="142"/>
      <c r="AB38" s="142"/>
      <c r="AC38" s="142"/>
      <c r="AD38" s="142"/>
      <c r="AE38" s="142"/>
      <c r="AF38" s="148"/>
      <c r="AG38" s="148"/>
      <c r="AH38" s="142"/>
      <c r="AI38" s="381"/>
      <c r="AJ38" s="381"/>
      <c r="AK38" s="142"/>
      <c r="AL38" s="142"/>
      <c r="AM38" s="142"/>
      <c r="AN38" s="142"/>
      <c r="AO38" s="168"/>
      <c r="AP38" s="168"/>
      <c r="AQ38" s="168">
        <v>10</v>
      </c>
      <c r="AR38" s="142"/>
      <c r="AS38" s="142"/>
      <c r="AT38" s="142"/>
      <c r="AU38" s="142"/>
      <c r="AV38" s="142"/>
      <c r="AW38" s="142"/>
      <c r="AX38" s="142"/>
      <c r="AY38" s="142"/>
      <c r="AZ38" s="146"/>
      <c r="BA38" s="146"/>
      <c r="BB38" s="142"/>
      <c r="BC38" s="142"/>
      <c r="BD38" s="142"/>
      <c r="BE38" s="142"/>
      <c r="BF38" s="142"/>
      <c r="BG38" s="142"/>
      <c r="BH38" s="142"/>
      <c r="BI38" s="142"/>
      <c r="BJ38" s="142" t="s">
        <v>303</v>
      </c>
      <c r="BK38" s="167" t="s">
        <v>284</v>
      </c>
      <c r="BL38" s="167" t="s">
        <v>284</v>
      </c>
      <c r="BM38" s="167" t="s">
        <v>284</v>
      </c>
      <c r="BN38" s="167" t="s">
        <v>304</v>
      </c>
    </row>
    <row r="39" spans="1:66" s="190" customFormat="1" ht="50.25" customHeight="1" x14ac:dyDescent="0.25">
      <c r="A39" s="146" t="s">
        <v>252</v>
      </c>
      <c r="B39" s="148" t="s">
        <v>249</v>
      </c>
      <c r="C39" s="142" t="s">
        <v>223</v>
      </c>
      <c r="D39" s="144"/>
      <c r="E39" s="380"/>
      <c r="F39" s="144"/>
      <c r="G39" s="144"/>
      <c r="H39" s="146"/>
      <c r="I39" s="142"/>
      <c r="J39" s="142"/>
      <c r="K39" s="142"/>
      <c r="L39" s="142"/>
      <c r="M39" s="142"/>
      <c r="N39" s="142"/>
      <c r="O39" s="146"/>
      <c r="P39" s="146"/>
      <c r="Q39" s="146"/>
      <c r="S39" s="142"/>
      <c r="T39" s="142"/>
      <c r="U39" s="142"/>
      <c r="V39" s="142"/>
      <c r="W39" s="142"/>
      <c r="X39" s="142"/>
      <c r="Y39" s="142"/>
      <c r="Z39" s="142"/>
      <c r="AA39" s="142"/>
      <c r="AB39" s="142"/>
      <c r="AC39" s="142"/>
      <c r="AD39" s="142"/>
      <c r="AE39" s="142"/>
      <c r="AF39" s="168"/>
      <c r="AG39" s="168"/>
      <c r="AH39" s="142"/>
      <c r="AI39" s="142"/>
      <c r="AJ39" s="146"/>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t="s">
        <v>305</v>
      </c>
      <c r="BK39" s="167" t="s">
        <v>278</v>
      </c>
      <c r="BL39" s="167" t="s">
        <v>306</v>
      </c>
      <c r="BM39" s="167" t="s">
        <v>278</v>
      </c>
      <c r="BN39" s="167" t="s">
        <v>307</v>
      </c>
    </row>
    <row r="40" spans="1:66" ht="32.25" customHeight="1" x14ac:dyDescent="0.25">
      <c r="A40" s="146" t="s">
        <v>253</v>
      </c>
      <c r="B40" s="148" t="s">
        <v>249</v>
      </c>
      <c r="C40" s="142" t="s">
        <v>223</v>
      </c>
      <c r="D40" s="144"/>
      <c r="E40" s="144"/>
      <c r="F40" s="144"/>
      <c r="G40" s="144"/>
      <c r="H40" s="144"/>
      <c r="I40" s="142"/>
      <c r="J40" s="142"/>
      <c r="K40" s="142"/>
      <c r="L40" s="168">
        <v>28</v>
      </c>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6"/>
      <c r="AP40" s="142"/>
      <c r="AQ40" s="142"/>
      <c r="AR40" s="142"/>
      <c r="AS40" s="142"/>
      <c r="AT40" s="142"/>
      <c r="AU40" s="142"/>
      <c r="AV40" s="142"/>
      <c r="AW40" s="142"/>
      <c r="AX40" s="142"/>
      <c r="AY40" s="142"/>
      <c r="AZ40" s="142"/>
      <c r="BA40" s="142"/>
      <c r="BB40" s="142"/>
      <c r="BC40" s="142"/>
      <c r="BD40" s="142"/>
      <c r="BE40" s="142"/>
      <c r="BF40" s="142"/>
      <c r="BG40" s="142"/>
      <c r="BH40" s="142"/>
      <c r="BI40" s="142"/>
      <c r="BJ40" s="142" t="s">
        <v>308</v>
      </c>
      <c r="BK40" s="382" t="s">
        <v>278</v>
      </c>
      <c r="BL40" s="167" t="s">
        <v>278</v>
      </c>
      <c r="BM40" s="167" t="s">
        <v>278</v>
      </c>
      <c r="BN40" s="167" t="s">
        <v>278</v>
      </c>
    </row>
    <row r="41" spans="1:66" ht="32.25" customHeight="1" x14ac:dyDescent="0.25">
      <c r="A41" s="146" t="s">
        <v>254</v>
      </c>
      <c r="B41" s="148" t="s">
        <v>249</v>
      </c>
      <c r="C41" s="142" t="s">
        <v>223</v>
      </c>
      <c r="D41" s="144"/>
      <c r="E41" s="145"/>
      <c r="F41" s="145"/>
      <c r="G41" s="145"/>
      <c r="H41" s="145"/>
      <c r="I41" s="146"/>
      <c r="J41" s="146"/>
      <c r="K41" s="146"/>
      <c r="L41" s="146"/>
      <c r="M41" s="146"/>
      <c r="N41" s="168"/>
      <c r="O41" s="168">
        <v>15</v>
      </c>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6"/>
      <c r="AS41" s="142"/>
      <c r="AT41" s="142"/>
      <c r="AU41" s="142"/>
      <c r="AV41" s="142"/>
      <c r="AW41" s="142"/>
      <c r="AX41" s="142"/>
      <c r="AY41" s="142"/>
      <c r="AZ41" s="142"/>
      <c r="BA41" s="142"/>
      <c r="BB41" s="142"/>
      <c r="BC41" s="142"/>
      <c r="BD41" s="142"/>
      <c r="BE41" s="142"/>
      <c r="BF41" s="142"/>
      <c r="BG41" s="142"/>
      <c r="BH41" s="142"/>
      <c r="BI41" s="142"/>
      <c r="BJ41" s="142" t="s">
        <v>309</v>
      </c>
      <c r="BK41" s="146" t="s">
        <v>310</v>
      </c>
      <c r="BL41" s="167" t="s">
        <v>278</v>
      </c>
      <c r="BM41" s="167" t="s">
        <v>278</v>
      </c>
      <c r="BN41" s="167" t="s">
        <v>278</v>
      </c>
    </row>
    <row r="42" spans="1:66" ht="32.25" customHeight="1" x14ac:dyDescent="0.25">
      <c r="A42" s="146" t="s">
        <v>255</v>
      </c>
      <c r="B42" s="148" t="s">
        <v>249</v>
      </c>
      <c r="C42" s="142" t="s">
        <v>223</v>
      </c>
      <c r="D42" s="145"/>
      <c r="E42" s="145"/>
      <c r="F42" s="145"/>
      <c r="G42" s="145"/>
      <c r="H42" s="145"/>
      <c r="I42" s="146"/>
      <c r="J42" s="146"/>
      <c r="K42" s="146"/>
      <c r="L42" s="146"/>
      <c r="M42" s="146"/>
      <c r="N42" s="383"/>
      <c r="O42" s="168">
        <v>15</v>
      </c>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7"/>
      <c r="AQ42" s="146"/>
      <c r="AR42" s="146"/>
      <c r="AS42" s="146"/>
      <c r="AT42" s="146"/>
      <c r="AU42" s="146"/>
      <c r="AV42" s="146"/>
      <c r="AW42" s="146"/>
      <c r="AX42" s="146"/>
      <c r="AY42" s="146"/>
      <c r="AZ42" s="146"/>
      <c r="BA42" s="146"/>
      <c r="BB42" s="146"/>
      <c r="BC42" s="146"/>
      <c r="BD42" s="146"/>
      <c r="BE42" s="146"/>
      <c r="BF42" s="146"/>
      <c r="BG42" s="146"/>
      <c r="BH42" s="146"/>
      <c r="BI42" s="146"/>
      <c r="BJ42" s="142" t="s">
        <v>311</v>
      </c>
      <c r="BK42" s="146" t="s">
        <v>284</v>
      </c>
      <c r="BL42" s="167" t="s">
        <v>278</v>
      </c>
      <c r="BM42" s="146" t="s">
        <v>312</v>
      </c>
      <c r="BN42" s="167" t="s">
        <v>278</v>
      </c>
    </row>
    <row r="43" spans="1:66" ht="47.25" customHeight="1" x14ac:dyDescent="0.25">
      <c r="A43" s="146" t="s">
        <v>256</v>
      </c>
      <c r="B43" s="148" t="s">
        <v>249</v>
      </c>
      <c r="C43" s="142" t="s">
        <v>223</v>
      </c>
      <c r="D43" s="148"/>
      <c r="E43" s="148"/>
      <c r="F43" s="144"/>
      <c r="G43" s="144"/>
      <c r="H43" s="144"/>
      <c r="I43" s="146"/>
      <c r="J43" s="146"/>
      <c r="K43" s="146"/>
      <c r="L43" s="146"/>
      <c r="M43" s="380"/>
      <c r="N43" s="380"/>
      <c r="O43" s="146"/>
      <c r="P43" s="146"/>
      <c r="Q43" s="146"/>
      <c r="R43" s="146"/>
      <c r="S43" s="168"/>
      <c r="T43" s="168"/>
      <c r="U43" s="146"/>
      <c r="V43" s="146"/>
      <c r="W43" s="146"/>
      <c r="X43" s="146"/>
      <c r="Y43" s="146"/>
      <c r="Z43" s="146"/>
      <c r="AA43" s="146"/>
      <c r="AB43" s="146"/>
      <c r="AC43" s="146"/>
      <c r="AD43" s="146"/>
      <c r="AE43" s="146"/>
      <c r="AF43" s="146"/>
      <c r="AG43" s="168"/>
      <c r="AH43" s="146"/>
      <c r="AI43" s="146"/>
      <c r="AJ43" s="146"/>
      <c r="AK43" s="146"/>
      <c r="AL43" s="146"/>
      <c r="AM43" s="146"/>
      <c r="AN43" s="146"/>
      <c r="AO43" s="146"/>
      <c r="AP43" s="146"/>
      <c r="AQ43" s="146"/>
      <c r="AR43" s="146"/>
      <c r="AS43" s="146"/>
      <c r="AT43" s="146"/>
      <c r="AU43" s="146"/>
      <c r="AV43" s="168"/>
      <c r="AW43" s="146"/>
      <c r="AX43" s="146"/>
      <c r="AY43" s="146"/>
      <c r="AZ43" s="146"/>
      <c r="BA43" s="146"/>
      <c r="BB43" s="146"/>
      <c r="BC43" s="146"/>
      <c r="BD43" s="146"/>
      <c r="BE43" s="146"/>
      <c r="BF43" s="146"/>
      <c r="BG43" s="146"/>
      <c r="BH43" s="146"/>
      <c r="BI43" s="146"/>
      <c r="BJ43" s="142" t="s">
        <v>313</v>
      </c>
      <c r="BK43" s="145" t="s">
        <v>314</v>
      </c>
      <c r="BL43" s="145" t="s">
        <v>315</v>
      </c>
      <c r="BM43" s="145" t="s">
        <v>316</v>
      </c>
      <c r="BN43" s="146" t="s">
        <v>317</v>
      </c>
    </row>
    <row r="44" spans="1:66" ht="61.5" customHeight="1" x14ac:dyDescent="0.25">
      <c r="A44" s="146" t="s">
        <v>257</v>
      </c>
      <c r="B44" s="148" t="s">
        <v>249</v>
      </c>
      <c r="C44" s="142" t="s">
        <v>223</v>
      </c>
      <c r="D44" s="380"/>
      <c r="E44" s="380"/>
      <c r="F44" s="380"/>
      <c r="G44" s="380"/>
      <c r="H44" s="380"/>
      <c r="I44" s="168"/>
      <c r="J44" s="168"/>
      <c r="K44" s="168"/>
      <c r="L44" s="168">
        <v>28</v>
      </c>
      <c r="M44" s="146"/>
      <c r="N44" s="146"/>
      <c r="O44" s="146"/>
      <c r="P44" s="146"/>
      <c r="Q44" s="146"/>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6"/>
      <c r="AQ44" s="142"/>
      <c r="AR44" s="142"/>
      <c r="AS44" s="142"/>
      <c r="AT44" s="142"/>
      <c r="AU44" s="142"/>
      <c r="AV44" s="142"/>
      <c r="AW44" s="142"/>
      <c r="AX44" s="142"/>
      <c r="AY44" s="142"/>
      <c r="AZ44" s="142"/>
      <c r="BA44" s="142"/>
      <c r="BB44" s="142"/>
      <c r="BC44" s="142"/>
      <c r="BD44" s="142"/>
      <c r="BE44" s="142"/>
      <c r="BF44" s="142"/>
      <c r="BG44" s="142"/>
      <c r="BH44" s="142"/>
      <c r="BI44" s="142"/>
      <c r="BJ44" s="142" t="s">
        <v>318</v>
      </c>
      <c r="BK44" s="146" t="s">
        <v>284</v>
      </c>
      <c r="BL44" s="167"/>
      <c r="BM44" s="167"/>
      <c r="BN44" s="167"/>
    </row>
    <row r="45" spans="1:66" ht="72.75" customHeight="1" x14ac:dyDescent="0.25">
      <c r="A45" s="146" t="s">
        <v>258</v>
      </c>
      <c r="B45" s="148" t="s">
        <v>249</v>
      </c>
      <c r="C45" s="142" t="s">
        <v>223</v>
      </c>
      <c r="D45" s="145"/>
      <c r="E45" s="380">
        <v>10</v>
      </c>
      <c r="F45" s="144"/>
      <c r="G45" s="144"/>
      <c r="H45" s="144"/>
      <c r="I45" s="142"/>
      <c r="J45" s="168">
        <v>10</v>
      </c>
      <c r="K45" s="142"/>
      <c r="L45" s="142"/>
      <c r="M45" s="142"/>
      <c r="N45" s="168">
        <v>10</v>
      </c>
      <c r="O45" s="142"/>
      <c r="P45" s="146"/>
      <c r="Q45" s="146"/>
      <c r="R45" s="146"/>
      <c r="S45" s="168">
        <v>10</v>
      </c>
      <c r="T45" s="146"/>
      <c r="U45" s="146"/>
      <c r="V45" s="146"/>
      <c r="W45" s="146"/>
      <c r="X45" s="168">
        <v>10</v>
      </c>
      <c r="Y45" s="146"/>
      <c r="Z45" s="146"/>
      <c r="AA45" s="146"/>
      <c r="AB45" s="168">
        <v>10</v>
      </c>
      <c r="AC45" s="146"/>
      <c r="AD45" s="146"/>
      <c r="AE45" s="146"/>
      <c r="AF45" s="146"/>
      <c r="AG45" s="168">
        <v>10</v>
      </c>
      <c r="AH45" s="146"/>
      <c r="AI45" s="146"/>
      <c r="AJ45" s="146"/>
      <c r="AK45" s="146"/>
      <c r="AL45" s="168">
        <v>10</v>
      </c>
      <c r="AM45" s="146"/>
      <c r="AN45" s="146"/>
      <c r="AO45" s="146"/>
      <c r="AP45" s="146"/>
      <c r="AQ45" s="168">
        <v>10</v>
      </c>
      <c r="AR45" s="146"/>
      <c r="AS45" s="146"/>
      <c r="AT45" s="146"/>
      <c r="AU45" s="146"/>
      <c r="AV45" s="168">
        <v>10</v>
      </c>
      <c r="AW45" s="146"/>
      <c r="AX45" s="146"/>
      <c r="AY45" s="146"/>
      <c r="AZ45" s="146"/>
      <c r="BA45" s="168">
        <v>10</v>
      </c>
      <c r="BB45" s="146"/>
      <c r="BC45" s="146"/>
      <c r="BD45" s="146"/>
      <c r="BE45" s="146"/>
      <c r="BF45" s="168">
        <v>10</v>
      </c>
      <c r="BG45" s="146"/>
      <c r="BH45" s="146"/>
      <c r="BI45" s="146"/>
      <c r="BJ45" s="142" t="s">
        <v>319</v>
      </c>
      <c r="BK45" s="146" t="s">
        <v>284</v>
      </c>
      <c r="BL45" s="146" t="s">
        <v>284</v>
      </c>
      <c r="BM45" s="146" t="s">
        <v>284</v>
      </c>
      <c r="BN45" s="146" t="s">
        <v>284</v>
      </c>
    </row>
    <row r="46" spans="1:66" ht="48" customHeight="1" x14ac:dyDescent="0.25">
      <c r="A46" s="146" t="s">
        <v>259</v>
      </c>
      <c r="B46" s="148" t="s">
        <v>249</v>
      </c>
      <c r="C46" s="142" t="s">
        <v>223</v>
      </c>
      <c r="D46" s="145"/>
      <c r="E46" s="380">
        <v>8</v>
      </c>
      <c r="F46" s="144"/>
      <c r="G46" s="144"/>
      <c r="H46" s="144"/>
      <c r="I46" s="142"/>
      <c r="J46" s="168">
        <v>8</v>
      </c>
      <c r="K46" s="142"/>
      <c r="L46" s="142"/>
      <c r="M46" s="142"/>
      <c r="N46" s="168">
        <v>8</v>
      </c>
      <c r="O46" s="142"/>
      <c r="P46" s="146"/>
      <c r="Q46" s="146"/>
      <c r="R46" s="146"/>
      <c r="S46" s="168">
        <v>8</v>
      </c>
      <c r="T46" s="146"/>
      <c r="U46" s="146"/>
      <c r="V46" s="146"/>
      <c r="W46" s="146"/>
      <c r="X46" s="168">
        <v>8</v>
      </c>
      <c r="Y46" s="146"/>
      <c r="Z46" s="146"/>
      <c r="AA46" s="146"/>
      <c r="AB46" s="168">
        <v>8</v>
      </c>
      <c r="AC46" s="146"/>
      <c r="AD46" s="146"/>
      <c r="AE46" s="146"/>
      <c r="AF46" s="146"/>
      <c r="AG46" s="168">
        <v>8</v>
      </c>
      <c r="AH46" s="146"/>
      <c r="AI46" s="146"/>
      <c r="AJ46" s="146"/>
      <c r="AK46" s="146"/>
      <c r="AL46" s="168">
        <v>8</v>
      </c>
      <c r="AM46" s="146"/>
      <c r="AN46" s="146"/>
      <c r="AO46" s="146"/>
      <c r="AP46" s="146"/>
      <c r="AQ46" s="168">
        <v>8</v>
      </c>
      <c r="AR46" s="146"/>
      <c r="AS46" s="146"/>
      <c r="AT46" s="146"/>
      <c r="AU46" s="146"/>
      <c r="AV46" s="168">
        <v>8</v>
      </c>
      <c r="AW46" s="146"/>
      <c r="AX46" s="146"/>
      <c r="AY46" s="146"/>
      <c r="AZ46" s="146"/>
      <c r="BA46" s="168">
        <v>8</v>
      </c>
      <c r="BB46" s="146"/>
      <c r="BC46" s="146"/>
      <c r="BD46" s="146"/>
      <c r="BE46" s="146"/>
      <c r="BF46" s="168">
        <v>8</v>
      </c>
      <c r="BG46" s="146"/>
      <c r="BH46" s="146"/>
      <c r="BI46" s="146"/>
      <c r="BJ46" s="142" t="s">
        <v>320</v>
      </c>
      <c r="BK46" s="146" t="s">
        <v>284</v>
      </c>
      <c r="BL46" s="146" t="s">
        <v>284</v>
      </c>
      <c r="BM46" s="146" t="s">
        <v>284</v>
      </c>
      <c r="BN46" s="146" t="s">
        <v>284</v>
      </c>
    </row>
    <row r="47" spans="1:66" ht="36" customHeight="1" x14ac:dyDescent="0.25">
      <c r="A47" s="146" t="s">
        <v>260</v>
      </c>
      <c r="B47" s="148" t="s">
        <v>249</v>
      </c>
      <c r="C47" s="142" t="s">
        <v>223</v>
      </c>
      <c r="D47" s="145"/>
      <c r="E47" s="380">
        <v>8</v>
      </c>
      <c r="F47" s="144"/>
      <c r="G47" s="144"/>
      <c r="H47" s="144"/>
      <c r="I47" s="142"/>
      <c r="J47" s="168">
        <v>8</v>
      </c>
      <c r="K47" s="142"/>
      <c r="L47" s="142"/>
      <c r="M47" s="142"/>
      <c r="N47" s="168">
        <v>8</v>
      </c>
      <c r="O47" s="142"/>
      <c r="P47" s="146"/>
      <c r="Q47" s="146"/>
      <c r="R47" s="146"/>
      <c r="S47" s="168">
        <v>8</v>
      </c>
      <c r="T47" s="146"/>
      <c r="U47" s="146"/>
      <c r="V47" s="146"/>
      <c r="W47" s="146"/>
      <c r="X47" s="168">
        <v>8</v>
      </c>
      <c r="Y47" s="146"/>
      <c r="Z47" s="146"/>
      <c r="AA47" s="146"/>
      <c r="AB47" s="168">
        <v>8</v>
      </c>
      <c r="AC47" s="146"/>
      <c r="AD47" s="146"/>
      <c r="AE47" s="146"/>
      <c r="AF47" s="146"/>
      <c r="AG47" s="168">
        <v>8</v>
      </c>
      <c r="AH47" s="146"/>
      <c r="AI47" s="146"/>
      <c r="AJ47" s="146"/>
      <c r="AK47" s="146"/>
      <c r="AL47" s="168">
        <v>8</v>
      </c>
      <c r="AM47" s="146"/>
      <c r="AN47" s="146"/>
      <c r="AO47" s="146"/>
      <c r="AP47" s="146"/>
      <c r="AQ47" s="168">
        <v>8</v>
      </c>
      <c r="AR47" s="146"/>
      <c r="AS47" s="146"/>
      <c r="AT47" s="146"/>
      <c r="AU47" s="146"/>
      <c r="AV47" s="168">
        <v>8</v>
      </c>
      <c r="AW47" s="146"/>
      <c r="AX47" s="146"/>
      <c r="AY47" s="146"/>
      <c r="AZ47" s="146"/>
      <c r="BA47" s="168">
        <v>8</v>
      </c>
      <c r="BB47" s="146"/>
      <c r="BC47" s="146"/>
      <c r="BD47" s="146"/>
      <c r="BE47" s="146"/>
      <c r="BF47" s="168">
        <v>8</v>
      </c>
      <c r="BG47" s="146"/>
      <c r="BH47" s="146"/>
      <c r="BI47" s="146"/>
      <c r="BJ47" s="142" t="s">
        <v>320</v>
      </c>
      <c r="BK47" s="146" t="s">
        <v>284</v>
      </c>
      <c r="BL47" s="146" t="s">
        <v>284</v>
      </c>
      <c r="BM47" s="146" t="s">
        <v>284</v>
      </c>
      <c r="BN47" s="146" t="s">
        <v>284</v>
      </c>
    </row>
    <row r="48" spans="1:66" ht="47.25" customHeight="1" x14ac:dyDescent="0.25">
      <c r="A48" s="146" t="s">
        <v>261</v>
      </c>
      <c r="B48" s="148" t="s">
        <v>249</v>
      </c>
      <c r="C48" s="142" t="s">
        <v>262</v>
      </c>
      <c r="D48" s="145"/>
      <c r="E48" s="145"/>
      <c r="F48" s="144"/>
      <c r="G48" s="144"/>
      <c r="H48" s="144"/>
      <c r="I48" s="142"/>
      <c r="J48" s="142"/>
      <c r="K48" s="142"/>
      <c r="L48" s="168">
        <v>28</v>
      </c>
      <c r="M48" s="142"/>
      <c r="N48" s="142"/>
      <c r="O48" s="142"/>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2"/>
      <c r="BJ48" s="142" t="s">
        <v>321</v>
      </c>
      <c r="BK48" s="167" t="s">
        <v>284</v>
      </c>
      <c r="BL48" s="167" t="s">
        <v>278</v>
      </c>
      <c r="BM48" s="167" t="s">
        <v>278</v>
      </c>
      <c r="BN48" s="167" t="s">
        <v>278</v>
      </c>
    </row>
    <row r="49" spans="1:66" ht="47.25" customHeight="1" x14ac:dyDescent="0.25">
      <c r="A49" s="146" t="s">
        <v>263</v>
      </c>
      <c r="B49" s="148" t="s">
        <v>249</v>
      </c>
      <c r="C49" s="142" t="s">
        <v>223</v>
      </c>
      <c r="D49" s="145"/>
      <c r="E49" s="145"/>
      <c r="F49" s="145"/>
      <c r="G49" s="145"/>
      <c r="H49" s="145"/>
      <c r="I49" s="146"/>
      <c r="J49" s="146"/>
      <c r="K49" s="146"/>
      <c r="L49" s="146"/>
      <c r="M49" s="168">
        <v>7</v>
      </c>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2" t="s">
        <v>322</v>
      </c>
      <c r="BK49" s="146" t="s">
        <v>284</v>
      </c>
      <c r="BL49" s="167" t="s">
        <v>278</v>
      </c>
      <c r="BM49" s="167" t="s">
        <v>278</v>
      </c>
      <c r="BN49" s="167" t="s">
        <v>278</v>
      </c>
    </row>
    <row r="50" spans="1:66" ht="46.5" customHeight="1" x14ac:dyDescent="0.25">
      <c r="A50" s="146" t="s">
        <v>264</v>
      </c>
      <c r="B50" s="148" t="s">
        <v>249</v>
      </c>
      <c r="C50" s="142" t="s">
        <v>223</v>
      </c>
      <c r="D50" s="168">
        <v>5</v>
      </c>
      <c r="E50" s="145"/>
      <c r="F50" s="145"/>
      <c r="G50" s="145"/>
      <c r="H50" s="145"/>
      <c r="I50" s="168">
        <v>5</v>
      </c>
      <c r="J50" s="146"/>
      <c r="K50" s="146"/>
      <c r="L50" s="146"/>
      <c r="M50" s="168">
        <v>5</v>
      </c>
      <c r="N50" s="146"/>
      <c r="O50" s="146"/>
      <c r="P50" s="146"/>
      <c r="Q50" s="146"/>
      <c r="R50" s="168">
        <v>5</v>
      </c>
      <c r="S50" s="146"/>
      <c r="T50" s="146"/>
      <c r="U50" s="146"/>
      <c r="V50" s="146"/>
      <c r="W50" s="168">
        <v>5</v>
      </c>
      <c r="X50" s="146"/>
      <c r="Y50" s="146"/>
      <c r="Z50" s="146"/>
      <c r="AA50" s="168">
        <v>5</v>
      </c>
      <c r="AB50" s="146"/>
      <c r="AC50" s="146"/>
      <c r="AD50" s="146"/>
      <c r="AE50" s="146"/>
      <c r="AF50" s="168">
        <v>5</v>
      </c>
      <c r="AG50" s="146"/>
      <c r="AH50" s="146"/>
      <c r="AI50" s="146"/>
      <c r="AJ50" s="146"/>
      <c r="AK50" s="168">
        <v>5</v>
      </c>
      <c r="AL50" s="146"/>
      <c r="AM50" s="146"/>
      <c r="AN50" s="146"/>
      <c r="AO50" s="146"/>
      <c r="AP50" s="168">
        <v>5</v>
      </c>
      <c r="AQ50" s="146"/>
      <c r="AR50" s="146"/>
      <c r="AS50" s="146"/>
      <c r="AT50" s="146"/>
      <c r="AU50" s="168">
        <v>5</v>
      </c>
      <c r="AV50" s="146"/>
      <c r="AW50" s="146"/>
      <c r="AX50" s="146"/>
      <c r="AY50" s="146"/>
      <c r="AZ50" s="168">
        <v>5</v>
      </c>
      <c r="BA50" s="146"/>
      <c r="BB50" s="146"/>
      <c r="BC50" s="146"/>
      <c r="BD50" s="146"/>
      <c r="BE50" s="168">
        <v>5</v>
      </c>
      <c r="BF50" s="146"/>
      <c r="BG50" s="142"/>
      <c r="BH50" s="142"/>
      <c r="BI50" s="142"/>
      <c r="BJ50" s="142" t="s">
        <v>323</v>
      </c>
      <c r="BK50" s="146" t="s">
        <v>284</v>
      </c>
      <c r="BL50" s="146" t="s">
        <v>284</v>
      </c>
      <c r="BM50" s="146" t="s">
        <v>284</v>
      </c>
      <c r="BN50" s="146" t="s">
        <v>284</v>
      </c>
    </row>
    <row r="51" spans="1:66" ht="60.75" customHeight="1" x14ac:dyDescent="0.25">
      <c r="A51" s="146" t="s">
        <v>265</v>
      </c>
      <c r="B51" s="148" t="s">
        <v>249</v>
      </c>
      <c r="C51" s="142" t="s">
        <v>266</v>
      </c>
      <c r="D51" s="145"/>
      <c r="E51" s="380"/>
      <c r="F51" s="145"/>
      <c r="G51" s="145"/>
      <c r="H51" s="145"/>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68"/>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2" t="s">
        <v>324</v>
      </c>
      <c r="BK51" s="167" t="s">
        <v>284</v>
      </c>
      <c r="BL51" s="167" t="s">
        <v>284</v>
      </c>
      <c r="BM51" s="167" t="s">
        <v>278</v>
      </c>
      <c r="BN51" s="167" t="s">
        <v>278</v>
      </c>
    </row>
    <row r="52" spans="1:66" ht="60.75" customHeight="1" x14ac:dyDescent="0.25">
      <c r="A52" s="146" t="s">
        <v>325</v>
      </c>
      <c r="B52" s="148"/>
      <c r="C52" s="142"/>
      <c r="D52" s="145"/>
      <c r="E52" s="145"/>
      <c r="F52" s="145"/>
      <c r="G52" s="145"/>
      <c r="H52" s="145"/>
      <c r="I52" s="146"/>
      <c r="J52" s="146"/>
      <c r="K52" s="146"/>
      <c r="L52" s="146"/>
      <c r="M52" s="168">
        <v>3</v>
      </c>
      <c r="N52" s="146"/>
      <c r="O52" s="146"/>
      <c r="P52" s="146"/>
      <c r="Q52" s="146"/>
      <c r="R52" s="142"/>
      <c r="S52" s="146"/>
      <c r="T52" s="146"/>
      <c r="U52" s="146"/>
      <c r="V52" s="146"/>
      <c r="W52" s="146"/>
      <c r="X52" s="146"/>
      <c r="Y52" s="146"/>
      <c r="Z52" s="146"/>
      <c r="AA52" s="146"/>
      <c r="AB52" s="146"/>
      <c r="AC52" s="146"/>
      <c r="AD52" s="146"/>
      <c r="AE52" s="146"/>
      <c r="AF52" s="146"/>
      <c r="AG52" s="146"/>
      <c r="AH52" s="142"/>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2"/>
      <c r="BK52" s="167" t="s">
        <v>326</v>
      </c>
      <c r="BL52" s="167"/>
      <c r="BM52" s="167"/>
      <c r="BN52" s="167"/>
    </row>
    <row r="53" spans="1:66" ht="43.5" customHeight="1" x14ac:dyDescent="0.25">
      <c r="A53" s="146" t="s">
        <v>267</v>
      </c>
      <c r="B53" s="148"/>
      <c r="C53" s="142"/>
      <c r="D53" s="145"/>
      <c r="E53" s="380"/>
      <c r="F53" s="145"/>
      <c r="G53" s="145"/>
      <c r="H53" s="145"/>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68"/>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2"/>
      <c r="BK53" s="167" t="s">
        <v>327</v>
      </c>
      <c r="BL53" s="167"/>
      <c r="BM53" s="167" t="s">
        <v>328</v>
      </c>
      <c r="BN53" s="167"/>
    </row>
    <row r="54" spans="1:66" ht="32.25" customHeight="1" x14ac:dyDescent="0.25">
      <c r="A54" s="288" t="s">
        <v>202</v>
      </c>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146"/>
      <c r="BL54" s="384"/>
      <c r="BM54" s="177"/>
      <c r="BN54" s="177"/>
    </row>
    <row r="55" spans="1:66" s="178" customFormat="1" ht="58.5" customHeight="1" x14ac:dyDescent="0.25">
      <c r="A55" s="146" t="s">
        <v>268</v>
      </c>
      <c r="B55" s="167" t="s">
        <v>249</v>
      </c>
      <c r="C55" s="167" t="s">
        <v>223</v>
      </c>
      <c r="D55" s="145"/>
      <c r="E55" s="145"/>
      <c r="F55" s="145"/>
      <c r="G55" s="145"/>
      <c r="H55" s="145"/>
      <c r="I55" s="146"/>
      <c r="J55" s="146"/>
      <c r="K55" s="146"/>
      <c r="L55" s="146"/>
      <c r="M55" s="146"/>
      <c r="N55" s="146"/>
      <c r="O55" s="146"/>
      <c r="P55" s="146"/>
      <c r="Q55" s="146"/>
      <c r="R55" s="146"/>
      <c r="S55" s="146"/>
      <c r="T55" s="146"/>
      <c r="U55" s="146"/>
      <c r="V55" s="146"/>
      <c r="W55" s="146"/>
      <c r="X55" s="146"/>
      <c r="Y55" s="146"/>
      <c r="Z55" s="146"/>
      <c r="AA55" s="146"/>
      <c r="AB55" s="147"/>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67" t="s">
        <v>284</v>
      </c>
      <c r="BL55" s="146" t="s">
        <v>284</v>
      </c>
      <c r="BM55" s="145" t="s">
        <v>284</v>
      </c>
      <c r="BN55" s="385" t="s">
        <v>329</v>
      </c>
    </row>
    <row r="56" spans="1:66" s="178" customFormat="1" ht="72" customHeight="1" x14ac:dyDescent="0.25">
      <c r="A56" s="146" t="s">
        <v>269</v>
      </c>
      <c r="B56" s="167" t="s">
        <v>249</v>
      </c>
      <c r="C56" s="167" t="s">
        <v>223</v>
      </c>
      <c r="D56" s="145"/>
      <c r="E56" s="145"/>
      <c r="F56" s="145"/>
      <c r="G56" s="145"/>
      <c r="H56" s="145"/>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t="s">
        <v>284</v>
      </c>
      <c r="BL56" s="146" t="s">
        <v>284</v>
      </c>
      <c r="BM56" s="146" t="s">
        <v>284</v>
      </c>
      <c r="BN56" s="146" t="s">
        <v>329</v>
      </c>
    </row>
    <row r="57" spans="1:66" s="178" customFormat="1" ht="88.5" customHeight="1" x14ac:dyDescent="0.25">
      <c r="A57" s="146" t="s">
        <v>270</v>
      </c>
      <c r="B57" s="167" t="s">
        <v>249</v>
      </c>
      <c r="C57" s="167" t="s">
        <v>223</v>
      </c>
      <c r="D57" s="145"/>
      <c r="E57" s="145"/>
      <c r="F57" s="145"/>
      <c r="G57" s="145"/>
      <c r="H57" s="145"/>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t="s">
        <v>330</v>
      </c>
      <c r="BL57" s="146" t="s">
        <v>330</v>
      </c>
      <c r="BM57" s="146" t="s">
        <v>330</v>
      </c>
      <c r="BN57" s="177" t="s">
        <v>330</v>
      </c>
    </row>
    <row r="58" spans="1:66" s="178" customFormat="1" ht="88.5" customHeight="1" x14ac:dyDescent="0.25">
      <c r="A58" s="146" t="s">
        <v>270</v>
      </c>
      <c r="B58" s="167" t="s">
        <v>249</v>
      </c>
      <c r="C58" s="167" t="s">
        <v>331</v>
      </c>
      <c r="D58" s="145"/>
      <c r="E58" s="145"/>
      <c r="F58" s="145"/>
      <c r="G58" s="145"/>
      <c r="H58" s="145"/>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t="s">
        <v>330</v>
      </c>
      <c r="BL58" s="146" t="s">
        <v>330</v>
      </c>
      <c r="BM58" s="146" t="s">
        <v>330</v>
      </c>
      <c r="BN58" s="177" t="s">
        <v>330</v>
      </c>
    </row>
    <row r="59" spans="1:66" s="178" customFormat="1" ht="77.25" customHeight="1" x14ac:dyDescent="0.25">
      <c r="A59" s="146" t="s">
        <v>271</v>
      </c>
      <c r="B59" s="167" t="s">
        <v>249</v>
      </c>
      <c r="C59" s="167" t="s">
        <v>272</v>
      </c>
      <c r="D59" s="145"/>
      <c r="E59" s="145"/>
      <c r="F59" s="145"/>
      <c r="G59" s="145"/>
      <c r="H59" s="145"/>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t="s">
        <v>330</v>
      </c>
      <c r="BL59" s="146" t="s">
        <v>330</v>
      </c>
      <c r="BM59" s="146" t="s">
        <v>330</v>
      </c>
      <c r="BN59" s="146" t="s">
        <v>330</v>
      </c>
    </row>
    <row r="60" spans="1:66" ht="32.25" customHeight="1" x14ac:dyDescent="0.25">
      <c r="A60" s="288" t="s">
        <v>203</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8"/>
      <c r="BJ60" s="288"/>
      <c r="BK60" s="146"/>
      <c r="BL60" s="384"/>
      <c r="BM60" s="177"/>
      <c r="BN60" s="177"/>
    </row>
    <row r="61" spans="1:66" ht="49.5" customHeight="1" x14ac:dyDescent="0.25">
      <c r="A61" s="142" t="s">
        <v>273</v>
      </c>
      <c r="B61" s="148" t="s">
        <v>249</v>
      </c>
      <c r="C61" s="142" t="s">
        <v>274</v>
      </c>
      <c r="D61" s="144"/>
      <c r="E61" s="144"/>
      <c r="F61" s="144"/>
      <c r="G61" s="144"/>
      <c r="H61" s="144"/>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6"/>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386" t="s">
        <v>332</v>
      </c>
      <c r="BK61" s="146" t="s">
        <v>333</v>
      </c>
      <c r="BL61" s="146" t="s">
        <v>333</v>
      </c>
      <c r="BM61" s="385" t="s">
        <v>333</v>
      </c>
      <c r="BN61" s="177" t="s">
        <v>333</v>
      </c>
    </row>
    <row r="62" spans="1:66" ht="32.25" customHeight="1" x14ac:dyDescent="0.25">
      <c r="A62" s="179"/>
      <c r="B62" s="291"/>
      <c r="C62" s="291"/>
      <c r="D62" s="292"/>
      <c r="E62" s="292"/>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387"/>
      <c r="BL62" s="387"/>
      <c r="BM62" s="388"/>
      <c r="BN62" s="388"/>
    </row>
    <row r="63" spans="1:66" ht="82.5" customHeight="1" x14ac:dyDescent="0.25">
      <c r="A63" s="180" t="s">
        <v>275</v>
      </c>
      <c r="B63" s="285"/>
      <c r="C63" s="285"/>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389"/>
      <c r="BL63" s="389"/>
      <c r="BM63" s="390"/>
      <c r="BN63" s="390"/>
    </row>
    <row r="64" spans="1:66" ht="32.25" customHeight="1" x14ac:dyDescent="0.25">
      <c r="A64" s="182"/>
      <c r="B64" s="183"/>
      <c r="C64" s="183"/>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84"/>
      <c r="BK64" s="389"/>
      <c r="BL64" s="389"/>
      <c r="BM64" s="390"/>
      <c r="BN64" s="390"/>
    </row>
    <row r="65" spans="1:66" ht="32.25" customHeight="1" x14ac:dyDescent="0.25">
      <c r="A65" s="182"/>
      <c r="B65" s="183"/>
      <c r="C65" s="183"/>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84"/>
      <c r="BK65" s="389"/>
      <c r="BL65" s="389"/>
      <c r="BM65" s="390"/>
      <c r="BN65" s="390"/>
    </row>
    <row r="66" spans="1:66" ht="32.25" customHeight="1" x14ac:dyDescent="0.25">
      <c r="A66" s="185"/>
      <c r="B66" s="183"/>
      <c r="C66" s="183"/>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84"/>
      <c r="BK66" s="389"/>
      <c r="BL66" s="389"/>
      <c r="BM66" s="390"/>
      <c r="BN66" s="390"/>
    </row>
    <row r="67" spans="1:66" ht="32.25" customHeight="1" thickBot="1" x14ac:dyDescent="0.3">
      <c r="A67" s="286" t="s">
        <v>334</v>
      </c>
      <c r="B67" s="287"/>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c r="AD67" s="287"/>
      <c r="AE67" s="287"/>
      <c r="AF67" s="287"/>
      <c r="AG67" s="287"/>
      <c r="AH67" s="287"/>
      <c r="AI67" s="287"/>
      <c r="AJ67" s="287"/>
      <c r="AK67" s="287"/>
      <c r="AL67" s="287"/>
      <c r="AM67" s="287"/>
      <c r="AN67" s="287"/>
      <c r="AO67" s="287"/>
      <c r="AP67" s="287"/>
      <c r="AQ67" s="287"/>
      <c r="AR67" s="287"/>
      <c r="AS67" s="287"/>
      <c r="AT67" s="287"/>
      <c r="AU67" s="287"/>
      <c r="AV67" s="287"/>
      <c r="AW67" s="287"/>
      <c r="AX67" s="287"/>
      <c r="AY67" s="287"/>
      <c r="AZ67" s="287"/>
      <c r="BA67" s="287"/>
      <c r="BB67" s="287"/>
      <c r="BC67" s="287"/>
      <c r="BD67" s="287"/>
      <c r="BE67" s="287"/>
      <c r="BF67" s="287"/>
      <c r="BG67" s="287"/>
      <c r="BH67" s="287"/>
      <c r="BI67" s="287"/>
      <c r="BJ67" s="186"/>
      <c r="BK67" s="391"/>
      <c r="BL67" s="391"/>
      <c r="BM67" s="392"/>
      <c r="BN67" s="392"/>
    </row>
    <row r="68" spans="1:66" ht="32.25" customHeight="1" x14ac:dyDescent="0.25">
      <c r="A68" s="187"/>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90"/>
      <c r="BC68" s="290"/>
      <c r="BD68" s="290"/>
      <c r="BE68" s="290"/>
      <c r="BF68" s="290"/>
      <c r="BG68" s="290"/>
      <c r="BH68" s="290"/>
      <c r="BI68" s="290"/>
    </row>
    <row r="69" spans="1:66" ht="32.25" customHeight="1" x14ac:dyDescent="0.25">
      <c r="A69" s="187"/>
    </row>
    <row r="71" spans="1:66" ht="32.25" customHeight="1" x14ac:dyDescent="0.25">
      <c r="A71" s="188"/>
    </row>
    <row r="72" spans="1:66" ht="32.25" customHeight="1" x14ac:dyDescent="0.25">
      <c r="A72" s="188"/>
    </row>
    <row r="73" spans="1:66" ht="32.25" customHeight="1" x14ac:dyDescent="0.25">
      <c r="A73" s="187"/>
    </row>
    <row r="74" spans="1:66" ht="32.25" customHeight="1" x14ac:dyDescent="0.25">
      <c r="A74" s="187"/>
    </row>
    <row r="75" spans="1:66" ht="32.25" customHeight="1" x14ac:dyDescent="0.25">
      <c r="A75" s="187"/>
    </row>
    <row r="76" spans="1:66" ht="32.25" customHeight="1" x14ac:dyDescent="0.25">
      <c r="A76" s="189"/>
    </row>
    <row r="77" spans="1:66" ht="32.25" customHeight="1" x14ac:dyDescent="0.25">
      <c r="A77" s="188"/>
    </row>
  </sheetData>
  <autoFilter ref="A15:BN6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autoFilter>
  <mergeCells count="55">
    <mergeCell ref="D68:BI68"/>
    <mergeCell ref="B62:C62"/>
    <mergeCell ref="D62:BJ62"/>
    <mergeCell ref="BK62:BK67"/>
    <mergeCell ref="BL62:BL67"/>
    <mergeCell ref="BM62:BM67"/>
    <mergeCell ref="BN62:BN67"/>
    <mergeCell ref="B63:C63"/>
    <mergeCell ref="A67:BI67"/>
    <mergeCell ref="A25:BJ25"/>
    <mergeCell ref="A27:BJ27"/>
    <mergeCell ref="A29:BJ29"/>
    <mergeCell ref="A35:BJ35"/>
    <mergeCell ref="A54:BJ54"/>
    <mergeCell ref="A60:BJ60"/>
    <mergeCell ref="AZ13:BD13"/>
    <mergeCell ref="BE13:BI13"/>
    <mergeCell ref="BJ13:BJ14"/>
    <mergeCell ref="BK13:BN13"/>
    <mergeCell ref="BK14:BK15"/>
    <mergeCell ref="BL14:BL15"/>
    <mergeCell ref="BM14:BM15"/>
    <mergeCell ref="BN14:BN15"/>
    <mergeCell ref="A15:BJ15"/>
    <mergeCell ref="W13:Z13"/>
    <mergeCell ref="AA13:AE13"/>
    <mergeCell ref="AF13:AJ13"/>
    <mergeCell ref="AK13:AO13"/>
    <mergeCell ref="AP13:AT13"/>
    <mergeCell ref="AU13:AY13"/>
    <mergeCell ref="B10:BN10"/>
    <mergeCell ref="B11:BN11"/>
    <mergeCell ref="A12:BJ12"/>
    <mergeCell ref="A13:A14"/>
    <mergeCell ref="B13:B14"/>
    <mergeCell ref="C13:C14"/>
    <mergeCell ref="D13:H13"/>
    <mergeCell ref="I13:L13"/>
    <mergeCell ref="M13:Q13"/>
    <mergeCell ref="R13:V13"/>
    <mergeCell ref="B6:BN6"/>
    <mergeCell ref="A7:A9"/>
    <mergeCell ref="D7:S7"/>
    <mergeCell ref="U7:BD7"/>
    <mergeCell ref="BG7:BN7"/>
    <mergeCell ref="D8:S8"/>
    <mergeCell ref="U8:BF8"/>
    <mergeCell ref="BG8:BN9"/>
    <mergeCell ref="D9:T9"/>
    <mergeCell ref="A1:C1"/>
    <mergeCell ref="D1:BN1"/>
    <mergeCell ref="B2:BN2"/>
    <mergeCell ref="B3:BN3"/>
    <mergeCell ref="B4:BN4"/>
    <mergeCell ref="B5:BN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4" customWidth="1"/>
    <col min="2" max="2" width="29.28515625" style="4" customWidth="1"/>
    <col min="3" max="4" width="31.140625" style="4" customWidth="1"/>
    <col min="5" max="5" width="17" style="4" customWidth="1"/>
    <col min="6" max="6" width="13.7109375" style="4" customWidth="1"/>
    <col min="7" max="239" width="11.42578125" style="4"/>
    <col min="240" max="240" width="14.42578125" style="4" customWidth="1"/>
    <col min="241" max="241" width="38" style="4" customWidth="1"/>
    <col min="242" max="242" width="31.42578125" style="4" customWidth="1"/>
    <col min="243" max="243" width="21.42578125" style="4" customWidth="1"/>
    <col min="244" max="244" width="19" style="4" customWidth="1"/>
    <col min="245" max="245" width="14" style="4" customWidth="1"/>
    <col min="246" max="246" width="19.140625" style="4" customWidth="1"/>
    <col min="247" max="247" width="15.85546875" style="4" customWidth="1"/>
    <col min="248" max="249" width="11.42578125" style="4"/>
    <col min="250" max="250" width="12.85546875" style="4" customWidth="1"/>
    <col min="251" max="251" width="11.42578125" style="4" customWidth="1"/>
    <col min="252" max="252" width="14.42578125" style="4" customWidth="1"/>
    <col min="253" max="495" width="11.42578125" style="4"/>
    <col min="496" max="496" width="14.42578125" style="4" customWidth="1"/>
    <col min="497" max="497" width="38" style="4" customWidth="1"/>
    <col min="498" max="498" width="31.42578125" style="4" customWidth="1"/>
    <col min="499" max="499" width="21.42578125" style="4" customWidth="1"/>
    <col min="500" max="500" width="19" style="4" customWidth="1"/>
    <col min="501" max="501" width="14" style="4" customWidth="1"/>
    <col min="502" max="502" width="19.140625" style="4" customWidth="1"/>
    <col min="503" max="503" width="15.85546875" style="4" customWidth="1"/>
    <col min="504" max="505" width="11.42578125" style="4"/>
    <col min="506" max="506" width="12.85546875" style="4" customWidth="1"/>
    <col min="507" max="507" width="11.42578125" style="4" customWidth="1"/>
    <col min="508" max="508" width="14.42578125" style="4" customWidth="1"/>
    <col min="509" max="751" width="11.42578125" style="4"/>
    <col min="752" max="752" width="14.42578125" style="4" customWidth="1"/>
    <col min="753" max="753" width="38" style="4" customWidth="1"/>
    <col min="754" max="754" width="31.42578125" style="4" customWidth="1"/>
    <col min="755" max="755" width="21.42578125" style="4" customWidth="1"/>
    <col min="756" max="756" width="19" style="4" customWidth="1"/>
    <col min="757" max="757" width="14" style="4" customWidth="1"/>
    <col min="758" max="758" width="19.140625" style="4" customWidth="1"/>
    <col min="759" max="759" width="15.85546875" style="4" customWidth="1"/>
    <col min="760" max="761" width="11.42578125" style="4"/>
    <col min="762" max="762" width="12.85546875" style="4" customWidth="1"/>
    <col min="763" max="763" width="11.42578125" style="4" customWidth="1"/>
    <col min="764" max="764" width="14.42578125" style="4" customWidth="1"/>
    <col min="765" max="1007" width="11.42578125" style="4"/>
    <col min="1008" max="1008" width="14.42578125" style="4" customWidth="1"/>
    <col min="1009" max="1009" width="38" style="4" customWidth="1"/>
    <col min="1010" max="1010" width="31.42578125" style="4" customWidth="1"/>
    <col min="1011" max="1011" width="21.42578125" style="4" customWidth="1"/>
    <col min="1012" max="1012" width="19" style="4" customWidth="1"/>
    <col min="1013" max="1013" width="14" style="4" customWidth="1"/>
    <col min="1014" max="1014" width="19.140625" style="4" customWidth="1"/>
    <col min="1015" max="1015" width="15.85546875" style="4" customWidth="1"/>
    <col min="1016" max="1017" width="11.42578125" style="4"/>
    <col min="1018" max="1018" width="12.85546875" style="4" customWidth="1"/>
    <col min="1019" max="1019" width="11.42578125" style="4" customWidth="1"/>
    <col min="1020" max="1020" width="14.42578125" style="4" customWidth="1"/>
    <col min="1021" max="1263" width="11.42578125" style="4"/>
    <col min="1264" max="1264" width="14.42578125" style="4" customWidth="1"/>
    <col min="1265" max="1265" width="38" style="4" customWidth="1"/>
    <col min="1266" max="1266" width="31.42578125" style="4" customWidth="1"/>
    <col min="1267" max="1267" width="21.42578125" style="4" customWidth="1"/>
    <col min="1268" max="1268" width="19" style="4" customWidth="1"/>
    <col min="1269" max="1269" width="14" style="4" customWidth="1"/>
    <col min="1270" max="1270" width="19.140625" style="4" customWidth="1"/>
    <col min="1271" max="1271" width="15.85546875" style="4" customWidth="1"/>
    <col min="1272" max="1273" width="11.42578125" style="4"/>
    <col min="1274" max="1274" width="12.85546875" style="4" customWidth="1"/>
    <col min="1275" max="1275" width="11.42578125" style="4" customWidth="1"/>
    <col min="1276" max="1276" width="14.42578125" style="4" customWidth="1"/>
    <col min="1277" max="1519" width="11.42578125" style="4"/>
    <col min="1520" max="1520" width="14.42578125" style="4" customWidth="1"/>
    <col min="1521" max="1521" width="38" style="4" customWidth="1"/>
    <col min="1522" max="1522" width="31.42578125" style="4" customWidth="1"/>
    <col min="1523" max="1523" width="21.42578125" style="4" customWidth="1"/>
    <col min="1524" max="1524" width="19" style="4" customWidth="1"/>
    <col min="1525" max="1525" width="14" style="4" customWidth="1"/>
    <col min="1526" max="1526" width="19.140625" style="4" customWidth="1"/>
    <col min="1527" max="1527" width="15.85546875" style="4" customWidth="1"/>
    <col min="1528" max="1529" width="11.42578125" style="4"/>
    <col min="1530" max="1530" width="12.85546875" style="4" customWidth="1"/>
    <col min="1531" max="1531" width="11.42578125" style="4" customWidth="1"/>
    <col min="1532" max="1532" width="14.42578125" style="4" customWidth="1"/>
    <col min="1533" max="1775" width="11.42578125" style="4"/>
    <col min="1776" max="1776" width="14.42578125" style="4" customWidth="1"/>
    <col min="1777" max="1777" width="38" style="4" customWidth="1"/>
    <col min="1778" max="1778" width="31.42578125" style="4" customWidth="1"/>
    <col min="1779" max="1779" width="21.42578125" style="4" customWidth="1"/>
    <col min="1780" max="1780" width="19" style="4" customWidth="1"/>
    <col min="1781" max="1781" width="14" style="4" customWidth="1"/>
    <col min="1782" max="1782" width="19.140625" style="4" customWidth="1"/>
    <col min="1783" max="1783" width="15.85546875" style="4" customWidth="1"/>
    <col min="1784" max="1785" width="11.42578125" style="4"/>
    <col min="1786" max="1786" width="12.85546875" style="4" customWidth="1"/>
    <col min="1787" max="1787" width="11.42578125" style="4" customWidth="1"/>
    <col min="1788" max="1788" width="14.42578125" style="4" customWidth="1"/>
    <col min="1789" max="2031" width="11.42578125" style="4"/>
    <col min="2032" max="2032" width="14.42578125" style="4" customWidth="1"/>
    <col min="2033" max="2033" width="38" style="4" customWidth="1"/>
    <col min="2034" max="2034" width="31.42578125" style="4" customWidth="1"/>
    <col min="2035" max="2035" width="21.42578125" style="4" customWidth="1"/>
    <col min="2036" max="2036" width="19" style="4" customWidth="1"/>
    <col min="2037" max="2037" width="14" style="4" customWidth="1"/>
    <col min="2038" max="2038" width="19.140625" style="4" customWidth="1"/>
    <col min="2039" max="2039" width="15.85546875" style="4" customWidth="1"/>
    <col min="2040" max="2041" width="11.42578125" style="4"/>
    <col min="2042" max="2042" width="12.85546875" style="4" customWidth="1"/>
    <col min="2043" max="2043" width="11.42578125" style="4" customWidth="1"/>
    <col min="2044" max="2044" width="14.42578125" style="4" customWidth="1"/>
    <col min="2045" max="2287" width="11.42578125" style="4"/>
    <col min="2288" max="2288" width="14.42578125" style="4" customWidth="1"/>
    <col min="2289" max="2289" width="38" style="4" customWidth="1"/>
    <col min="2290" max="2290" width="31.42578125" style="4" customWidth="1"/>
    <col min="2291" max="2291" width="21.42578125" style="4" customWidth="1"/>
    <col min="2292" max="2292" width="19" style="4" customWidth="1"/>
    <col min="2293" max="2293" width="14" style="4" customWidth="1"/>
    <col min="2294" max="2294" width="19.140625" style="4" customWidth="1"/>
    <col min="2295" max="2295" width="15.85546875" style="4" customWidth="1"/>
    <col min="2296" max="2297" width="11.42578125" style="4"/>
    <col min="2298" max="2298" width="12.85546875" style="4" customWidth="1"/>
    <col min="2299" max="2299" width="11.42578125" style="4" customWidth="1"/>
    <col min="2300" max="2300" width="14.42578125" style="4" customWidth="1"/>
    <col min="2301" max="2543" width="11.42578125" style="4"/>
    <col min="2544" max="2544" width="14.42578125" style="4" customWidth="1"/>
    <col min="2545" max="2545" width="38" style="4" customWidth="1"/>
    <col min="2546" max="2546" width="31.42578125" style="4" customWidth="1"/>
    <col min="2547" max="2547" width="21.42578125" style="4" customWidth="1"/>
    <col min="2548" max="2548" width="19" style="4" customWidth="1"/>
    <col min="2549" max="2549" width="14" style="4" customWidth="1"/>
    <col min="2550" max="2550" width="19.140625" style="4" customWidth="1"/>
    <col min="2551" max="2551" width="15.85546875" style="4" customWidth="1"/>
    <col min="2552" max="2553" width="11.42578125" style="4"/>
    <col min="2554" max="2554" width="12.85546875" style="4" customWidth="1"/>
    <col min="2555" max="2555" width="11.42578125" style="4" customWidth="1"/>
    <col min="2556" max="2556" width="14.42578125" style="4" customWidth="1"/>
    <col min="2557" max="2799" width="11.42578125" style="4"/>
    <col min="2800" max="2800" width="14.42578125" style="4" customWidth="1"/>
    <col min="2801" max="2801" width="38" style="4" customWidth="1"/>
    <col min="2802" max="2802" width="31.42578125" style="4" customWidth="1"/>
    <col min="2803" max="2803" width="21.42578125" style="4" customWidth="1"/>
    <col min="2804" max="2804" width="19" style="4" customWidth="1"/>
    <col min="2805" max="2805" width="14" style="4" customWidth="1"/>
    <col min="2806" max="2806" width="19.140625" style="4" customWidth="1"/>
    <col min="2807" max="2807" width="15.85546875" style="4" customWidth="1"/>
    <col min="2808" max="2809" width="11.42578125" style="4"/>
    <col min="2810" max="2810" width="12.85546875" style="4" customWidth="1"/>
    <col min="2811" max="2811" width="11.42578125" style="4" customWidth="1"/>
    <col min="2812" max="2812" width="14.42578125" style="4" customWidth="1"/>
    <col min="2813" max="3055" width="11.42578125" style="4"/>
    <col min="3056" max="3056" width="14.42578125" style="4" customWidth="1"/>
    <col min="3057" max="3057" width="38" style="4" customWidth="1"/>
    <col min="3058" max="3058" width="31.42578125" style="4" customWidth="1"/>
    <col min="3059" max="3059" width="21.42578125" style="4" customWidth="1"/>
    <col min="3060" max="3060" width="19" style="4" customWidth="1"/>
    <col min="3061" max="3061" width="14" style="4" customWidth="1"/>
    <col min="3062" max="3062" width="19.140625" style="4" customWidth="1"/>
    <col min="3063" max="3063" width="15.85546875" style="4" customWidth="1"/>
    <col min="3064" max="3065" width="11.42578125" style="4"/>
    <col min="3066" max="3066" width="12.85546875" style="4" customWidth="1"/>
    <col min="3067" max="3067" width="11.42578125" style="4" customWidth="1"/>
    <col min="3068" max="3068" width="14.42578125" style="4" customWidth="1"/>
    <col min="3069" max="3311" width="11.42578125" style="4"/>
    <col min="3312" max="3312" width="14.42578125" style="4" customWidth="1"/>
    <col min="3313" max="3313" width="38" style="4" customWidth="1"/>
    <col min="3314" max="3314" width="31.42578125" style="4" customWidth="1"/>
    <col min="3315" max="3315" width="21.42578125" style="4" customWidth="1"/>
    <col min="3316" max="3316" width="19" style="4" customWidth="1"/>
    <col min="3317" max="3317" width="14" style="4" customWidth="1"/>
    <col min="3318" max="3318" width="19.140625" style="4" customWidth="1"/>
    <col min="3319" max="3319" width="15.85546875" style="4" customWidth="1"/>
    <col min="3320" max="3321" width="11.42578125" style="4"/>
    <col min="3322" max="3322" width="12.85546875" style="4" customWidth="1"/>
    <col min="3323" max="3323" width="11.42578125" style="4" customWidth="1"/>
    <col min="3324" max="3324" width="14.42578125" style="4" customWidth="1"/>
    <col min="3325" max="3567" width="11.42578125" style="4"/>
    <col min="3568" max="3568" width="14.42578125" style="4" customWidth="1"/>
    <col min="3569" max="3569" width="38" style="4" customWidth="1"/>
    <col min="3570" max="3570" width="31.42578125" style="4" customWidth="1"/>
    <col min="3571" max="3571" width="21.42578125" style="4" customWidth="1"/>
    <col min="3572" max="3572" width="19" style="4" customWidth="1"/>
    <col min="3573" max="3573" width="14" style="4" customWidth="1"/>
    <col min="3574" max="3574" width="19.140625" style="4" customWidth="1"/>
    <col min="3575" max="3575" width="15.85546875" style="4" customWidth="1"/>
    <col min="3576" max="3577" width="11.42578125" style="4"/>
    <col min="3578" max="3578" width="12.85546875" style="4" customWidth="1"/>
    <col min="3579" max="3579" width="11.42578125" style="4" customWidth="1"/>
    <col min="3580" max="3580" width="14.42578125" style="4" customWidth="1"/>
    <col min="3581" max="3823" width="11.42578125" style="4"/>
    <col min="3824" max="3824" width="14.42578125" style="4" customWidth="1"/>
    <col min="3825" max="3825" width="38" style="4" customWidth="1"/>
    <col min="3826" max="3826" width="31.42578125" style="4" customWidth="1"/>
    <col min="3827" max="3827" width="21.42578125" style="4" customWidth="1"/>
    <col min="3828" max="3828" width="19" style="4" customWidth="1"/>
    <col min="3829" max="3829" width="14" style="4" customWidth="1"/>
    <col min="3830" max="3830" width="19.140625" style="4" customWidth="1"/>
    <col min="3831" max="3831" width="15.85546875" style="4" customWidth="1"/>
    <col min="3832" max="3833" width="11.42578125" style="4"/>
    <col min="3834" max="3834" width="12.85546875" style="4" customWidth="1"/>
    <col min="3835" max="3835" width="11.42578125" style="4" customWidth="1"/>
    <col min="3836" max="3836" width="14.42578125" style="4" customWidth="1"/>
    <col min="3837" max="4079" width="11.42578125" style="4"/>
    <col min="4080" max="4080" width="14.42578125" style="4" customWidth="1"/>
    <col min="4081" max="4081" width="38" style="4" customWidth="1"/>
    <col min="4082" max="4082" width="31.42578125" style="4" customWidth="1"/>
    <col min="4083" max="4083" width="21.42578125" style="4" customWidth="1"/>
    <col min="4084" max="4084" width="19" style="4" customWidth="1"/>
    <col min="4085" max="4085" width="14" style="4" customWidth="1"/>
    <col min="4086" max="4086" width="19.140625" style="4" customWidth="1"/>
    <col min="4087" max="4087" width="15.85546875" style="4" customWidth="1"/>
    <col min="4088" max="4089" width="11.42578125" style="4"/>
    <col min="4090" max="4090" width="12.85546875" style="4" customWidth="1"/>
    <col min="4091" max="4091" width="11.42578125" style="4" customWidth="1"/>
    <col min="4092" max="4092" width="14.42578125" style="4" customWidth="1"/>
    <col min="4093" max="4335" width="11.42578125" style="4"/>
    <col min="4336" max="4336" width="14.42578125" style="4" customWidth="1"/>
    <col min="4337" max="4337" width="38" style="4" customWidth="1"/>
    <col min="4338" max="4338" width="31.42578125" style="4" customWidth="1"/>
    <col min="4339" max="4339" width="21.42578125" style="4" customWidth="1"/>
    <col min="4340" max="4340" width="19" style="4" customWidth="1"/>
    <col min="4341" max="4341" width="14" style="4" customWidth="1"/>
    <col min="4342" max="4342" width="19.140625" style="4" customWidth="1"/>
    <col min="4343" max="4343" width="15.85546875" style="4" customWidth="1"/>
    <col min="4344" max="4345" width="11.42578125" style="4"/>
    <col min="4346" max="4346" width="12.85546875" style="4" customWidth="1"/>
    <col min="4347" max="4347" width="11.42578125" style="4" customWidth="1"/>
    <col min="4348" max="4348" width="14.42578125" style="4" customWidth="1"/>
    <col min="4349" max="4591" width="11.42578125" style="4"/>
    <col min="4592" max="4592" width="14.42578125" style="4" customWidth="1"/>
    <col min="4593" max="4593" width="38" style="4" customWidth="1"/>
    <col min="4594" max="4594" width="31.42578125" style="4" customWidth="1"/>
    <col min="4595" max="4595" width="21.42578125" style="4" customWidth="1"/>
    <col min="4596" max="4596" width="19" style="4" customWidth="1"/>
    <col min="4597" max="4597" width="14" style="4" customWidth="1"/>
    <col min="4598" max="4598" width="19.140625" style="4" customWidth="1"/>
    <col min="4599" max="4599" width="15.85546875" style="4" customWidth="1"/>
    <col min="4600" max="4601" width="11.42578125" style="4"/>
    <col min="4602" max="4602" width="12.85546875" style="4" customWidth="1"/>
    <col min="4603" max="4603" width="11.42578125" style="4" customWidth="1"/>
    <col min="4604" max="4604" width="14.42578125" style="4" customWidth="1"/>
    <col min="4605" max="4847" width="11.42578125" style="4"/>
    <col min="4848" max="4848" width="14.42578125" style="4" customWidth="1"/>
    <col min="4849" max="4849" width="38" style="4" customWidth="1"/>
    <col min="4850" max="4850" width="31.42578125" style="4" customWidth="1"/>
    <col min="4851" max="4851" width="21.42578125" style="4" customWidth="1"/>
    <col min="4852" max="4852" width="19" style="4" customWidth="1"/>
    <col min="4853" max="4853" width="14" style="4" customWidth="1"/>
    <col min="4854" max="4854" width="19.140625" style="4" customWidth="1"/>
    <col min="4855" max="4855" width="15.85546875" style="4" customWidth="1"/>
    <col min="4856" max="4857" width="11.42578125" style="4"/>
    <col min="4858" max="4858" width="12.85546875" style="4" customWidth="1"/>
    <col min="4859" max="4859" width="11.42578125" style="4" customWidth="1"/>
    <col min="4860" max="4860" width="14.42578125" style="4" customWidth="1"/>
    <col min="4861" max="5103" width="11.42578125" style="4"/>
    <col min="5104" max="5104" width="14.42578125" style="4" customWidth="1"/>
    <col min="5105" max="5105" width="38" style="4" customWidth="1"/>
    <col min="5106" max="5106" width="31.42578125" style="4" customWidth="1"/>
    <col min="5107" max="5107" width="21.42578125" style="4" customWidth="1"/>
    <col min="5108" max="5108" width="19" style="4" customWidth="1"/>
    <col min="5109" max="5109" width="14" style="4" customWidth="1"/>
    <col min="5110" max="5110" width="19.140625" style="4" customWidth="1"/>
    <col min="5111" max="5111" width="15.85546875" style="4" customWidth="1"/>
    <col min="5112" max="5113" width="11.42578125" style="4"/>
    <col min="5114" max="5114" width="12.85546875" style="4" customWidth="1"/>
    <col min="5115" max="5115" width="11.42578125" style="4" customWidth="1"/>
    <col min="5116" max="5116" width="14.42578125" style="4" customWidth="1"/>
    <col min="5117" max="5359" width="11.42578125" style="4"/>
    <col min="5360" max="5360" width="14.42578125" style="4" customWidth="1"/>
    <col min="5361" max="5361" width="38" style="4" customWidth="1"/>
    <col min="5362" max="5362" width="31.42578125" style="4" customWidth="1"/>
    <col min="5363" max="5363" width="21.42578125" style="4" customWidth="1"/>
    <col min="5364" max="5364" width="19" style="4" customWidth="1"/>
    <col min="5365" max="5365" width="14" style="4" customWidth="1"/>
    <col min="5366" max="5366" width="19.140625" style="4" customWidth="1"/>
    <col min="5367" max="5367" width="15.85546875" style="4" customWidth="1"/>
    <col min="5368" max="5369" width="11.42578125" style="4"/>
    <col min="5370" max="5370" width="12.85546875" style="4" customWidth="1"/>
    <col min="5371" max="5371" width="11.42578125" style="4" customWidth="1"/>
    <col min="5372" max="5372" width="14.42578125" style="4" customWidth="1"/>
    <col min="5373" max="5615" width="11.42578125" style="4"/>
    <col min="5616" max="5616" width="14.42578125" style="4" customWidth="1"/>
    <col min="5617" max="5617" width="38" style="4" customWidth="1"/>
    <col min="5618" max="5618" width="31.42578125" style="4" customWidth="1"/>
    <col min="5619" max="5619" width="21.42578125" style="4" customWidth="1"/>
    <col min="5620" max="5620" width="19" style="4" customWidth="1"/>
    <col min="5621" max="5621" width="14" style="4" customWidth="1"/>
    <col min="5622" max="5622" width="19.140625" style="4" customWidth="1"/>
    <col min="5623" max="5623" width="15.85546875" style="4" customWidth="1"/>
    <col min="5624" max="5625" width="11.42578125" style="4"/>
    <col min="5626" max="5626" width="12.85546875" style="4" customWidth="1"/>
    <col min="5627" max="5627" width="11.42578125" style="4" customWidth="1"/>
    <col min="5628" max="5628" width="14.42578125" style="4" customWidth="1"/>
    <col min="5629" max="5871" width="11.42578125" style="4"/>
    <col min="5872" max="5872" width="14.42578125" style="4" customWidth="1"/>
    <col min="5873" max="5873" width="38" style="4" customWidth="1"/>
    <col min="5874" max="5874" width="31.42578125" style="4" customWidth="1"/>
    <col min="5875" max="5875" width="21.42578125" style="4" customWidth="1"/>
    <col min="5876" max="5876" width="19" style="4" customWidth="1"/>
    <col min="5877" max="5877" width="14" style="4" customWidth="1"/>
    <col min="5878" max="5878" width="19.140625" style="4" customWidth="1"/>
    <col min="5879" max="5879" width="15.85546875" style="4" customWidth="1"/>
    <col min="5880" max="5881" width="11.42578125" style="4"/>
    <col min="5882" max="5882" width="12.85546875" style="4" customWidth="1"/>
    <col min="5883" max="5883" width="11.42578125" style="4" customWidth="1"/>
    <col min="5884" max="5884" width="14.42578125" style="4" customWidth="1"/>
    <col min="5885" max="6127" width="11.42578125" style="4"/>
    <col min="6128" max="6128" width="14.42578125" style="4" customWidth="1"/>
    <col min="6129" max="6129" width="38" style="4" customWidth="1"/>
    <col min="6130" max="6130" width="31.42578125" style="4" customWidth="1"/>
    <col min="6131" max="6131" width="21.42578125" style="4" customWidth="1"/>
    <col min="6132" max="6132" width="19" style="4" customWidth="1"/>
    <col min="6133" max="6133" width="14" style="4" customWidth="1"/>
    <col min="6134" max="6134" width="19.140625" style="4" customWidth="1"/>
    <col min="6135" max="6135" width="15.85546875" style="4" customWidth="1"/>
    <col min="6136" max="6137" width="11.42578125" style="4"/>
    <col min="6138" max="6138" width="12.85546875" style="4" customWidth="1"/>
    <col min="6139" max="6139" width="11.42578125" style="4" customWidth="1"/>
    <col min="6140" max="6140" width="14.42578125" style="4" customWidth="1"/>
    <col min="6141" max="6383" width="11.42578125" style="4"/>
    <col min="6384" max="6384" width="14.42578125" style="4" customWidth="1"/>
    <col min="6385" max="6385" width="38" style="4" customWidth="1"/>
    <col min="6386" max="6386" width="31.42578125" style="4" customWidth="1"/>
    <col min="6387" max="6387" width="21.42578125" style="4" customWidth="1"/>
    <col min="6388" max="6388" width="19" style="4" customWidth="1"/>
    <col min="6389" max="6389" width="14" style="4" customWidth="1"/>
    <col min="6390" max="6390" width="19.140625" style="4" customWidth="1"/>
    <col min="6391" max="6391" width="15.85546875" style="4" customWidth="1"/>
    <col min="6392" max="6393" width="11.42578125" style="4"/>
    <col min="6394" max="6394" width="12.85546875" style="4" customWidth="1"/>
    <col min="6395" max="6395" width="11.42578125" style="4" customWidth="1"/>
    <col min="6396" max="6396" width="14.42578125" style="4" customWidth="1"/>
    <col min="6397" max="6639" width="11.42578125" style="4"/>
    <col min="6640" max="6640" width="14.42578125" style="4" customWidth="1"/>
    <col min="6641" max="6641" width="38" style="4" customWidth="1"/>
    <col min="6642" max="6642" width="31.42578125" style="4" customWidth="1"/>
    <col min="6643" max="6643" width="21.42578125" style="4" customWidth="1"/>
    <col min="6644" max="6644" width="19" style="4" customWidth="1"/>
    <col min="6645" max="6645" width="14" style="4" customWidth="1"/>
    <col min="6646" max="6646" width="19.140625" style="4" customWidth="1"/>
    <col min="6647" max="6647" width="15.85546875" style="4" customWidth="1"/>
    <col min="6648" max="6649" width="11.42578125" style="4"/>
    <col min="6650" max="6650" width="12.85546875" style="4" customWidth="1"/>
    <col min="6651" max="6651" width="11.42578125" style="4" customWidth="1"/>
    <col min="6652" max="6652" width="14.42578125" style="4" customWidth="1"/>
    <col min="6653" max="6895" width="11.42578125" style="4"/>
    <col min="6896" max="6896" width="14.42578125" style="4" customWidth="1"/>
    <col min="6897" max="6897" width="38" style="4" customWidth="1"/>
    <col min="6898" max="6898" width="31.42578125" style="4" customWidth="1"/>
    <col min="6899" max="6899" width="21.42578125" style="4" customWidth="1"/>
    <col min="6900" max="6900" width="19" style="4" customWidth="1"/>
    <col min="6901" max="6901" width="14" style="4" customWidth="1"/>
    <col min="6902" max="6902" width="19.140625" style="4" customWidth="1"/>
    <col min="6903" max="6903" width="15.85546875" style="4" customWidth="1"/>
    <col min="6904" max="6905" width="11.42578125" style="4"/>
    <col min="6906" max="6906" width="12.85546875" style="4" customWidth="1"/>
    <col min="6907" max="6907" width="11.42578125" style="4" customWidth="1"/>
    <col min="6908" max="6908" width="14.42578125" style="4" customWidth="1"/>
    <col min="6909" max="7151" width="11.42578125" style="4"/>
    <col min="7152" max="7152" width="14.42578125" style="4" customWidth="1"/>
    <col min="7153" max="7153" width="38" style="4" customWidth="1"/>
    <col min="7154" max="7154" width="31.42578125" style="4" customWidth="1"/>
    <col min="7155" max="7155" width="21.42578125" style="4" customWidth="1"/>
    <col min="7156" max="7156" width="19" style="4" customWidth="1"/>
    <col min="7157" max="7157" width="14" style="4" customWidth="1"/>
    <col min="7158" max="7158" width="19.140625" style="4" customWidth="1"/>
    <col min="7159" max="7159" width="15.85546875" style="4" customWidth="1"/>
    <col min="7160" max="7161" width="11.42578125" style="4"/>
    <col min="7162" max="7162" width="12.85546875" style="4" customWidth="1"/>
    <col min="7163" max="7163" width="11.42578125" style="4" customWidth="1"/>
    <col min="7164" max="7164" width="14.42578125" style="4" customWidth="1"/>
    <col min="7165" max="7407" width="11.42578125" style="4"/>
    <col min="7408" max="7408" width="14.42578125" style="4" customWidth="1"/>
    <col min="7409" max="7409" width="38" style="4" customWidth="1"/>
    <col min="7410" max="7410" width="31.42578125" style="4" customWidth="1"/>
    <col min="7411" max="7411" width="21.42578125" style="4" customWidth="1"/>
    <col min="7412" max="7412" width="19" style="4" customWidth="1"/>
    <col min="7413" max="7413" width="14" style="4" customWidth="1"/>
    <col min="7414" max="7414" width="19.140625" style="4" customWidth="1"/>
    <col min="7415" max="7415" width="15.85546875" style="4" customWidth="1"/>
    <col min="7416" max="7417" width="11.42578125" style="4"/>
    <col min="7418" max="7418" width="12.85546875" style="4" customWidth="1"/>
    <col min="7419" max="7419" width="11.42578125" style="4" customWidth="1"/>
    <col min="7420" max="7420" width="14.42578125" style="4" customWidth="1"/>
    <col min="7421" max="7663" width="11.42578125" style="4"/>
    <col min="7664" max="7664" width="14.42578125" style="4" customWidth="1"/>
    <col min="7665" max="7665" width="38" style="4" customWidth="1"/>
    <col min="7666" max="7666" width="31.42578125" style="4" customWidth="1"/>
    <col min="7667" max="7667" width="21.42578125" style="4" customWidth="1"/>
    <col min="7668" max="7668" width="19" style="4" customWidth="1"/>
    <col min="7669" max="7669" width="14" style="4" customWidth="1"/>
    <col min="7670" max="7670" width="19.140625" style="4" customWidth="1"/>
    <col min="7671" max="7671" width="15.85546875" style="4" customWidth="1"/>
    <col min="7672" max="7673" width="11.42578125" style="4"/>
    <col min="7674" max="7674" width="12.85546875" style="4" customWidth="1"/>
    <col min="7675" max="7675" width="11.42578125" style="4" customWidth="1"/>
    <col min="7676" max="7676" width="14.42578125" style="4" customWidth="1"/>
    <col min="7677" max="7919" width="11.42578125" style="4"/>
    <col min="7920" max="7920" width="14.42578125" style="4" customWidth="1"/>
    <col min="7921" max="7921" width="38" style="4" customWidth="1"/>
    <col min="7922" max="7922" width="31.42578125" style="4" customWidth="1"/>
    <col min="7923" max="7923" width="21.42578125" style="4" customWidth="1"/>
    <col min="7924" max="7924" width="19" style="4" customWidth="1"/>
    <col min="7925" max="7925" width="14" style="4" customWidth="1"/>
    <col min="7926" max="7926" width="19.140625" style="4" customWidth="1"/>
    <col min="7927" max="7927" width="15.85546875" style="4" customWidth="1"/>
    <col min="7928" max="7929" width="11.42578125" style="4"/>
    <col min="7930" max="7930" width="12.85546875" style="4" customWidth="1"/>
    <col min="7931" max="7931" width="11.42578125" style="4" customWidth="1"/>
    <col min="7932" max="7932" width="14.42578125" style="4" customWidth="1"/>
    <col min="7933" max="8175" width="11.42578125" style="4"/>
    <col min="8176" max="8176" width="14.42578125" style="4" customWidth="1"/>
    <col min="8177" max="8177" width="38" style="4" customWidth="1"/>
    <col min="8178" max="8178" width="31.42578125" style="4" customWidth="1"/>
    <col min="8179" max="8179" width="21.42578125" style="4" customWidth="1"/>
    <col min="8180" max="8180" width="19" style="4" customWidth="1"/>
    <col min="8181" max="8181" width="14" style="4" customWidth="1"/>
    <col min="8182" max="8182" width="19.140625" style="4" customWidth="1"/>
    <col min="8183" max="8183" width="15.85546875" style="4" customWidth="1"/>
    <col min="8184" max="8185" width="11.42578125" style="4"/>
    <col min="8186" max="8186" width="12.85546875" style="4" customWidth="1"/>
    <col min="8187" max="8187" width="11.42578125" style="4" customWidth="1"/>
    <col min="8188" max="8188" width="14.42578125" style="4" customWidth="1"/>
    <col min="8189" max="8431" width="11.42578125" style="4"/>
    <col min="8432" max="8432" width="14.42578125" style="4" customWidth="1"/>
    <col min="8433" max="8433" width="38" style="4" customWidth="1"/>
    <col min="8434" max="8434" width="31.42578125" style="4" customWidth="1"/>
    <col min="8435" max="8435" width="21.42578125" style="4" customWidth="1"/>
    <col min="8436" max="8436" width="19" style="4" customWidth="1"/>
    <col min="8437" max="8437" width="14" style="4" customWidth="1"/>
    <col min="8438" max="8438" width="19.140625" style="4" customWidth="1"/>
    <col min="8439" max="8439" width="15.85546875" style="4" customWidth="1"/>
    <col min="8440" max="8441" width="11.42578125" style="4"/>
    <col min="8442" max="8442" width="12.85546875" style="4" customWidth="1"/>
    <col min="8443" max="8443" width="11.42578125" style="4" customWidth="1"/>
    <col min="8444" max="8444" width="14.42578125" style="4" customWidth="1"/>
    <col min="8445" max="8687" width="11.42578125" style="4"/>
    <col min="8688" max="8688" width="14.42578125" style="4" customWidth="1"/>
    <col min="8689" max="8689" width="38" style="4" customWidth="1"/>
    <col min="8690" max="8690" width="31.42578125" style="4" customWidth="1"/>
    <col min="8691" max="8691" width="21.42578125" style="4" customWidth="1"/>
    <col min="8692" max="8692" width="19" style="4" customWidth="1"/>
    <col min="8693" max="8693" width="14" style="4" customWidth="1"/>
    <col min="8694" max="8694" width="19.140625" style="4" customWidth="1"/>
    <col min="8695" max="8695" width="15.85546875" style="4" customWidth="1"/>
    <col min="8696" max="8697" width="11.42578125" style="4"/>
    <col min="8698" max="8698" width="12.85546875" style="4" customWidth="1"/>
    <col min="8699" max="8699" width="11.42578125" style="4" customWidth="1"/>
    <col min="8700" max="8700" width="14.42578125" style="4" customWidth="1"/>
    <col min="8701" max="8943" width="11.42578125" style="4"/>
    <col min="8944" max="8944" width="14.42578125" style="4" customWidth="1"/>
    <col min="8945" max="8945" width="38" style="4" customWidth="1"/>
    <col min="8946" max="8946" width="31.42578125" style="4" customWidth="1"/>
    <col min="8947" max="8947" width="21.42578125" style="4" customWidth="1"/>
    <col min="8948" max="8948" width="19" style="4" customWidth="1"/>
    <col min="8949" max="8949" width="14" style="4" customWidth="1"/>
    <col min="8950" max="8950" width="19.140625" style="4" customWidth="1"/>
    <col min="8951" max="8951" width="15.85546875" style="4" customWidth="1"/>
    <col min="8952" max="8953" width="11.42578125" style="4"/>
    <col min="8954" max="8954" width="12.85546875" style="4" customWidth="1"/>
    <col min="8955" max="8955" width="11.42578125" style="4" customWidth="1"/>
    <col min="8956" max="8956" width="14.42578125" style="4" customWidth="1"/>
    <col min="8957" max="9199" width="11.42578125" style="4"/>
    <col min="9200" max="9200" width="14.42578125" style="4" customWidth="1"/>
    <col min="9201" max="9201" width="38" style="4" customWidth="1"/>
    <col min="9202" max="9202" width="31.42578125" style="4" customWidth="1"/>
    <col min="9203" max="9203" width="21.42578125" style="4" customWidth="1"/>
    <col min="9204" max="9204" width="19" style="4" customWidth="1"/>
    <col min="9205" max="9205" width="14" style="4" customWidth="1"/>
    <col min="9206" max="9206" width="19.140625" style="4" customWidth="1"/>
    <col min="9207" max="9207" width="15.85546875" style="4" customWidth="1"/>
    <col min="9208" max="9209" width="11.42578125" style="4"/>
    <col min="9210" max="9210" width="12.85546875" style="4" customWidth="1"/>
    <col min="9211" max="9211" width="11.42578125" style="4" customWidth="1"/>
    <col min="9212" max="9212" width="14.42578125" style="4" customWidth="1"/>
    <col min="9213" max="9455" width="11.42578125" style="4"/>
    <col min="9456" max="9456" width="14.42578125" style="4" customWidth="1"/>
    <col min="9457" max="9457" width="38" style="4" customWidth="1"/>
    <col min="9458" max="9458" width="31.42578125" style="4" customWidth="1"/>
    <col min="9459" max="9459" width="21.42578125" style="4" customWidth="1"/>
    <col min="9460" max="9460" width="19" style="4" customWidth="1"/>
    <col min="9461" max="9461" width="14" style="4" customWidth="1"/>
    <col min="9462" max="9462" width="19.140625" style="4" customWidth="1"/>
    <col min="9463" max="9463" width="15.85546875" style="4" customWidth="1"/>
    <col min="9464" max="9465" width="11.42578125" style="4"/>
    <col min="9466" max="9466" width="12.85546875" style="4" customWidth="1"/>
    <col min="9467" max="9467" width="11.42578125" style="4" customWidth="1"/>
    <col min="9468" max="9468" width="14.42578125" style="4" customWidth="1"/>
    <col min="9469" max="9711" width="11.42578125" style="4"/>
    <col min="9712" max="9712" width="14.42578125" style="4" customWidth="1"/>
    <col min="9713" max="9713" width="38" style="4" customWidth="1"/>
    <col min="9714" max="9714" width="31.42578125" style="4" customWidth="1"/>
    <col min="9715" max="9715" width="21.42578125" style="4" customWidth="1"/>
    <col min="9716" max="9716" width="19" style="4" customWidth="1"/>
    <col min="9717" max="9717" width="14" style="4" customWidth="1"/>
    <col min="9718" max="9718" width="19.140625" style="4" customWidth="1"/>
    <col min="9719" max="9719" width="15.85546875" style="4" customWidth="1"/>
    <col min="9720" max="9721" width="11.42578125" style="4"/>
    <col min="9722" max="9722" width="12.85546875" style="4" customWidth="1"/>
    <col min="9723" max="9723" width="11.42578125" style="4" customWidth="1"/>
    <col min="9724" max="9724" width="14.42578125" style="4" customWidth="1"/>
    <col min="9725" max="9967" width="11.42578125" style="4"/>
    <col min="9968" max="9968" width="14.42578125" style="4" customWidth="1"/>
    <col min="9969" max="9969" width="38" style="4" customWidth="1"/>
    <col min="9970" max="9970" width="31.42578125" style="4" customWidth="1"/>
    <col min="9971" max="9971" width="21.42578125" style="4" customWidth="1"/>
    <col min="9972" max="9972" width="19" style="4" customWidth="1"/>
    <col min="9973" max="9973" width="14" style="4" customWidth="1"/>
    <col min="9974" max="9974" width="19.140625" style="4" customWidth="1"/>
    <col min="9975" max="9975" width="15.85546875" style="4" customWidth="1"/>
    <col min="9976" max="9977" width="11.42578125" style="4"/>
    <col min="9978" max="9978" width="12.85546875" style="4" customWidth="1"/>
    <col min="9979" max="9979" width="11.42578125" style="4" customWidth="1"/>
    <col min="9980" max="9980" width="14.42578125" style="4" customWidth="1"/>
    <col min="9981" max="10223" width="11.42578125" style="4"/>
    <col min="10224" max="10224" width="14.42578125" style="4" customWidth="1"/>
    <col min="10225" max="10225" width="38" style="4" customWidth="1"/>
    <col min="10226" max="10226" width="31.42578125" style="4" customWidth="1"/>
    <col min="10227" max="10227" width="21.42578125" style="4" customWidth="1"/>
    <col min="10228" max="10228" width="19" style="4" customWidth="1"/>
    <col min="10229" max="10229" width="14" style="4" customWidth="1"/>
    <col min="10230" max="10230" width="19.140625" style="4" customWidth="1"/>
    <col min="10231" max="10231" width="15.85546875" style="4" customWidth="1"/>
    <col min="10232" max="10233" width="11.42578125" style="4"/>
    <col min="10234" max="10234" width="12.85546875" style="4" customWidth="1"/>
    <col min="10235" max="10235" width="11.42578125" style="4" customWidth="1"/>
    <col min="10236" max="10236" width="14.42578125" style="4" customWidth="1"/>
    <col min="10237" max="10479" width="11.42578125" style="4"/>
    <col min="10480" max="10480" width="14.42578125" style="4" customWidth="1"/>
    <col min="10481" max="10481" width="38" style="4" customWidth="1"/>
    <col min="10482" max="10482" width="31.42578125" style="4" customWidth="1"/>
    <col min="10483" max="10483" width="21.42578125" style="4" customWidth="1"/>
    <col min="10484" max="10484" width="19" style="4" customWidth="1"/>
    <col min="10485" max="10485" width="14" style="4" customWidth="1"/>
    <col min="10486" max="10486" width="19.140625" style="4" customWidth="1"/>
    <col min="10487" max="10487" width="15.85546875" style="4" customWidth="1"/>
    <col min="10488" max="10489" width="11.42578125" style="4"/>
    <col min="10490" max="10490" width="12.85546875" style="4" customWidth="1"/>
    <col min="10491" max="10491" width="11.42578125" style="4" customWidth="1"/>
    <col min="10492" max="10492" width="14.42578125" style="4" customWidth="1"/>
    <col min="10493" max="10735" width="11.42578125" style="4"/>
    <col min="10736" max="10736" width="14.42578125" style="4" customWidth="1"/>
    <col min="10737" max="10737" width="38" style="4" customWidth="1"/>
    <col min="10738" max="10738" width="31.42578125" style="4" customWidth="1"/>
    <col min="10739" max="10739" width="21.42578125" style="4" customWidth="1"/>
    <col min="10740" max="10740" width="19" style="4" customWidth="1"/>
    <col min="10741" max="10741" width="14" style="4" customWidth="1"/>
    <col min="10742" max="10742" width="19.140625" style="4" customWidth="1"/>
    <col min="10743" max="10743" width="15.85546875" style="4" customWidth="1"/>
    <col min="10744" max="10745" width="11.42578125" style="4"/>
    <col min="10746" max="10746" width="12.85546875" style="4" customWidth="1"/>
    <col min="10747" max="10747" width="11.42578125" style="4" customWidth="1"/>
    <col min="10748" max="10748" width="14.42578125" style="4" customWidth="1"/>
    <col min="10749" max="10991" width="11.42578125" style="4"/>
    <col min="10992" max="10992" width="14.42578125" style="4" customWidth="1"/>
    <col min="10993" max="10993" width="38" style="4" customWidth="1"/>
    <col min="10994" max="10994" width="31.42578125" style="4" customWidth="1"/>
    <col min="10995" max="10995" width="21.42578125" style="4" customWidth="1"/>
    <col min="10996" max="10996" width="19" style="4" customWidth="1"/>
    <col min="10997" max="10997" width="14" style="4" customWidth="1"/>
    <col min="10998" max="10998" width="19.140625" style="4" customWidth="1"/>
    <col min="10999" max="10999" width="15.85546875" style="4" customWidth="1"/>
    <col min="11000" max="11001" width="11.42578125" style="4"/>
    <col min="11002" max="11002" width="12.85546875" style="4" customWidth="1"/>
    <col min="11003" max="11003" width="11.42578125" style="4" customWidth="1"/>
    <col min="11004" max="11004" width="14.42578125" style="4" customWidth="1"/>
    <col min="11005" max="11247" width="11.42578125" style="4"/>
    <col min="11248" max="11248" width="14.42578125" style="4" customWidth="1"/>
    <col min="11249" max="11249" width="38" style="4" customWidth="1"/>
    <col min="11250" max="11250" width="31.42578125" style="4" customWidth="1"/>
    <col min="11251" max="11251" width="21.42578125" style="4" customWidth="1"/>
    <col min="11252" max="11252" width="19" style="4" customWidth="1"/>
    <col min="11253" max="11253" width="14" style="4" customWidth="1"/>
    <col min="11254" max="11254" width="19.140625" style="4" customWidth="1"/>
    <col min="11255" max="11255" width="15.85546875" style="4" customWidth="1"/>
    <col min="11256" max="11257" width="11.42578125" style="4"/>
    <col min="11258" max="11258" width="12.85546875" style="4" customWidth="1"/>
    <col min="11259" max="11259" width="11.42578125" style="4" customWidth="1"/>
    <col min="11260" max="11260" width="14.42578125" style="4" customWidth="1"/>
    <col min="11261" max="11503" width="11.42578125" style="4"/>
    <col min="11504" max="11504" width="14.42578125" style="4" customWidth="1"/>
    <col min="11505" max="11505" width="38" style="4" customWidth="1"/>
    <col min="11506" max="11506" width="31.42578125" style="4" customWidth="1"/>
    <col min="11507" max="11507" width="21.42578125" style="4" customWidth="1"/>
    <col min="11508" max="11508" width="19" style="4" customWidth="1"/>
    <col min="11509" max="11509" width="14" style="4" customWidth="1"/>
    <col min="11510" max="11510" width="19.140625" style="4" customWidth="1"/>
    <col min="11511" max="11511" width="15.85546875" style="4" customWidth="1"/>
    <col min="11512" max="11513" width="11.42578125" style="4"/>
    <col min="11514" max="11514" width="12.85546875" style="4" customWidth="1"/>
    <col min="11515" max="11515" width="11.42578125" style="4" customWidth="1"/>
    <col min="11516" max="11516" width="14.42578125" style="4" customWidth="1"/>
    <col min="11517" max="11759" width="11.42578125" style="4"/>
    <col min="11760" max="11760" width="14.42578125" style="4" customWidth="1"/>
    <col min="11761" max="11761" width="38" style="4" customWidth="1"/>
    <col min="11762" max="11762" width="31.42578125" style="4" customWidth="1"/>
    <col min="11763" max="11763" width="21.42578125" style="4" customWidth="1"/>
    <col min="11764" max="11764" width="19" style="4" customWidth="1"/>
    <col min="11765" max="11765" width="14" style="4" customWidth="1"/>
    <col min="11766" max="11766" width="19.140625" style="4" customWidth="1"/>
    <col min="11767" max="11767" width="15.85546875" style="4" customWidth="1"/>
    <col min="11768" max="11769" width="11.42578125" style="4"/>
    <col min="11770" max="11770" width="12.85546875" style="4" customWidth="1"/>
    <col min="11771" max="11771" width="11.42578125" style="4" customWidth="1"/>
    <col min="11772" max="11772" width="14.42578125" style="4" customWidth="1"/>
    <col min="11773" max="12015" width="11.42578125" style="4"/>
    <col min="12016" max="12016" width="14.42578125" style="4" customWidth="1"/>
    <col min="12017" max="12017" width="38" style="4" customWidth="1"/>
    <col min="12018" max="12018" width="31.42578125" style="4" customWidth="1"/>
    <col min="12019" max="12019" width="21.42578125" style="4" customWidth="1"/>
    <col min="12020" max="12020" width="19" style="4" customWidth="1"/>
    <col min="12021" max="12021" width="14" style="4" customWidth="1"/>
    <col min="12022" max="12022" width="19.140625" style="4" customWidth="1"/>
    <col min="12023" max="12023" width="15.85546875" style="4" customWidth="1"/>
    <col min="12024" max="12025" width="11.42578125" style="4"/>
    <col min="12026" max="12026" width="12.85546875" style="4" customWidth="1"/>
    <col min="12027" max="12027" width="11.42578125" style="4" customWidth="1"/>
    <col min="12028" max="12028" width="14.42578125" style="4" customWidth="1"/>
    <col min="12029" max="12271" width="11.42578125" style="4"/>
    <col min="12272" max="12272" width="14.42578125" style="4" customWidth="1"/>
    <col min="12273" max="12273" width="38" style="4" customWidth="1"/>
    <col min="12274" max="12274" width="31.42578125" style="4" customWidth="1"/>
    <col min="12275" max="12275" width="21.42578125" style="4" customWidth="1"/>
    <col min="12276" max="12276" width="19" style="4" customWidth="1"/>
    <col min="12277" max="12277" width="14" style="4" customWidth="1"/>
    <col min="12278" max="12278" width="19.140625" style="4" customWidth="1"/>
    <col min="12279" max="12279" width="15.85546875" style="4" customWidth="1"/>
    <col min="12280" max="12281" width="11.42578125" style="4"/>
    <col min="12282" max="12282" width="12.85546875" style="4" customWidth="1"/>
    <col min="12283" max="12283" width="11.42578125" style="4" customWidth="1"/>
    <col min="12284" max="12284" width="14.42578125" style="4" customWidth="1"/>
    <col min="12285" max="12527" width="11.42578125" style="4"/>
    <col min="12528" max="12528" width="14.42578125" style="4" customWidth="1"/>
    <col min="12529" max="12529" width="38" style="4" customWidth="1"/>
    <col min="12530" max="12530" width="31.42578125" style="4" customWidth="1"/>
    <col min="12531" max="12531" width="21.42578125" style="4" customWidth="1"/>
    <col min="12532" max="12532" width="19" style="4" customWidth="1"/>
    <col min="12533" max="12533" width="14" style="4" customWidth="1"/>
    <col min="12534" max="12534" width="19.140625" style="4" customWidth="1"/>
    <col min="12535" max="12535" width="15.85546875" style="4" customWidth="1"/>
    <col min="12536" max="12537" width="11.42578125" style="4"/>
    <col min="12538" max="12538" width="12.85546875" style="4" customWidth="1"/>
    <col min="12539" max="12539" width="11.42578125" style="4" customWidth="1"/>
    <col min="12540" max="12540" width="14.42578125" style="4" customWidth="1"/>
    <col min="12541" max="12783" width="11.42578125" style="4"/>
    <col min="12784" max="12784" width="14.42578125" style="4" customWidth="1"/>
    <col min="12785" max="12785" width="38" style="4" customWidth="1"/>
    <col min="12786" max="12786" width="31.42578125" style="4" customWidth="1"/>
    <col min="12787" max="12787" width="21.42578125" style="4" customWidth="1"/>
    <col min="12788" max="12788" width="19" style="4" customWidth="1"/>
    <col min="12789" max="12789" width="14" style="4" customWidth="1"/>
    <col min="12790" max="12790" width="19.140625" style="4" customWidth="1"/>
    <col min="12791" max="12791" width="15.85546875" style="4" customWidth="1"/>
    <col min="12792" max="12793" width="11.42578125" style="4"/>
    <col min="12794" max="12794" width="12.85546875" style="4" customWidth="1"/>
    <col min="12795" max="12795" width="11.42578125" style="4" customWidth="1"/>
    <col min="12796" max="12796" width="14.42578125" style="4" customWidth="1"/>
    <col min="12797" max="13039" width="11.42578125" style="4"/>
    <col min="13040" max="13040" width="14.42578125" style="4" customWidth="1"/>
    <col min="13041" max="13041" width="38" style="4" customWidth="1"/>
    <col min="13042" max="13042" width="31.42578125" style="4" customWidth="1"/>
    <col min="13043" max="13043" width="21.42578125" style="4" customWidth="1"/>
    <col min="13044" max="13044" width="19" style="4" customWidth="1"/>
    <col min="13045" max="13045" width="14" style="4" customWidth="1"/>
    <col min="13046" max="13046" width="19.140625" style="4" customWidth="1"/>
    <col min="13047" max="13047" width="15.85546875" style="4" customWidth="1"/>
    <col min="13048" max="13049" width="11.42578125" style="4"/>
    <col min="13050" max="13050" width="12.85546875" style="4" customWidth="1"/>
    <col min="13051" max="13051" width="11.42578125" style="4" customWidth="1"/>
    <col min="13052" max="13052" width="14.42578125" style="4" customWidth="1"/>
    <col min="13053" max="13295" width="11.42578125" style="4"/>
    <col min="13296" max="13296" width="14.42578125" style="4" customWidth="1"/>
    <col min="13297" max="13297" width="38" style="4" customWidth="1"/>
    <col min="13298" max="13298" width="31.42578125" style="4" customWidth="1"/>
    <col min="13299" max="13299" width="21.42578125" style="4" customWidth="1"/>
    <col min="13300" max="13300" width="19" style="4" customWidth="1"/>
    <col min="13301" max="13301" width="14" style="4" customWidth="1"/>
    <col min="13302" max="13302" width="19.140625" style="4" customWidth="1"/>
    <col min="13303" max="13303" width="15.85546875" style="4" customWidth="1"/>
    <col min="13304" max="13305" width="11.42578125" style="4"/>
    <col min="13306" max="13306" width="12.85546875" style="4" customWidth="1"/>
    <col min="13307" max="13307" width="11.42578125" style="4" customWidth="1"/>
    <col min="13308" max="13308" width="14.42578125" style="4" customWidth="1"/>
    <col min="13309" max="13551" width="11.42578125" style="4"/>
    <col min="13552" max="13552" width="14.42578125" style="4" customWidth="1"/>
    <col min="13553" max="13553" width="38" style="4" customWidth="1"/>
    <col min="13554" max="13554" width="31.42578125" style="4" customWidth="1"/>
    <col min="13555" max="13555" width="21.42578125" style="4" customWidth="1"/>
    <col min="13556" max="13556" width="19" style="4" customWidth="1"/>
    <col min="13557" max="13557" width="14" style="4" customWidth="1"/>
    <col min="13558" max="13558" width="19.140625" style="4" customWidth="1"/>
    <col min="13559" max="13559" width="15.85546875" style="4" customWidth="1"/>
    <col min="13560" max="13561" width="11.42578125" style="4"/>
    <col min="13562" max="13562" width="12.85546875" style="4" customWidth="1"/>
    <col min="13563" max="13563" width="11.42578125" style="4" customWidth="1"/>
    <col min="13564" max="13564" width="14.42578125" style="4" customWidth="1"/>
    <col min="13565" max="13807" width="11.42578125" style="4"/>
    <col min="13808" max="13808" width="14.42578125" style="4" customWidth="1"/>
    <col min="13809" max="13809" width="38" style="4" customWidth="1"/>
    <col min="13810" max="13810" width="31.42578125" style="4" customWidth="1"/>
    <col min="13811" max="13811" width="21.42578125" style="4" customWidth="1"/>
    <col min="13812" max="13812" width="19" style="4" customWidth="1"/>
    <col min="13813" max="13813" width="14" style="4" customWidth="1"/>
    <col min="13814" max="13814" width="19.140625" style="4" customWidth="1"/>
    <col min="13815" max="13815" width="15.85546875" style="4" customWidth="1"/>
    <col min="13816" max="13817" width="11.42578125" style="4"/>
    <col min="13818" max="13818" width="12.85546875" style="4" customWidth="1"/>
    <col min="13819" max="13819" width="11.42578125" style="4" customWidth="1"/>
    <col min="13820" max="13820" width="14.42578125" style="4" customWidth="1"/>
    <col min="13821" max="14063" width="11.42578125" style="4"/>
    <col min="14064" max="14064" width="14.42578125" style="4" customWidth="1"/>
    <col min="14065" max="14065" width="38" style="4" customWidth="1"/>
    <col min="14066" max="14066" width="31.42578125" style="4" customWidth="1"/>
    <col min="14067" max="14067" width="21.42578125" style="4" customWidth="1"/>
    <col min="14068" max="14068" width="19" style="4" customWidth="1"/>
    <col min="14069" max="14069" width="14" style="4" customWidth="1"/>
    <col min="14070" max="14070" width="19.140625" style="4" customWidth="1"/>
    <col min="14071" max="14071" width="15.85546875" style="4" customWidth="1"/>
    <col min="14072" max="14073" width="11.42578125" style="4"/>
    <col min="14074" max="14074" width="12.85546875" style="4" customWidth="1"/>
    <col min="14075" max="14075" width="11.42578125" style="4" customWidth="1"/>
    <col min="14076" max="14076" width="14.42578125" style="4" customWidth="1"/>
    <col min="14077" max="14319" width="11.42578125" style="4"/>
    <col min="14320" max="14320" width="14.42578125" style="4" customWidth="1"/>
    <col min="14321" max="14321" width="38" style="4" customWidth="1"/>
    <col min="14322" max="14322" width="31.42578125" style="4" customWidth="1"/>
    <col min="14323" max="14323" width="21.42578125" style="4" customWidth="1"/>
    <col min="14324" max="14324" width="19" style="4" customWidth="1"/>
    <col min="14325" max="14325" width="14" style="4" customWidth="1"/>
    <col min="14326" max="14326" width="19.140625" style="4" customWidth="1"/>
    <col min="14327" max="14327" width="15.85546875" style="4" customWidth="1"/>
    <col min="14328" max="14329" width="11.42578125" style="4"/>
    <col min="14330" max="14330" width="12.85546875" style="4" customWidth="1"/>
    <col min="14331" max="14331" width="11.42578125" style="4" customWidth="1"/>
    <col min="14332" max="14332" width="14.42578125" style="4" customWidth="1"/>
    <col min="14333" max="14575" width="11.42578125" style="4"/>
    <col min="14576" max="14576" width="14.42578125" style="4" customWidth="1"/>
    <col min="14577" max="14577" width="38" style="4" customWidth="1"/>
    <col min="14578" max="14578" width="31.42578125" style="4" customWidth="1"/>
    <col min="14579" max="14579" width="21.42578125" style="4" customWidth="1"/>
    <col min="14580" max="14580" width="19" style="4" customWidth="1"/>
    <col min="14581" max="14581" width="14" style="4" customWidth="1"/>
    <col min="14582" max="14582" width="19.140625" style="4" customWidth="1"/>
    <col min="14583" max="14583" width="15.85546875" style="4" customWidth="1"/>
    <col min="14584" max="14585" width="11.42578125" style="4"/>
    <col min="14586" max="14586" width="12.85546875" style="4" customWidth="1"/>
    <col min="14587" max="14587" width="11.42578125" style="4" customWidth="1"/>
    <col min="14588" max="14588" width="14.42578125" style="4" customWidth="1"/>
    <col min="14589" max="14831" width="11.42578125" style="4"/>
    <col min="14832" max="14832" width="14.42578125" style="4" customWidth="1"/>
    <col min="14833" max="14833" width="38" style="4" customWidth="1"/>
    <col min="14834" max="14834" width="31.42578125" style="4" customWidth="1"/>
    <col min="14835" max="14835" width="21.42578125" style="4" customWidth="1"/>
    <col min="14836" max="14836" width="19" style="4" customWidth="1"/>
    <col min="14837" max="14837" width="14" style="4" customWidth="1"/>
    <col min="14838" max="14838" width="19.140625" style="4" customWidth="1"/>
    <col min="14839" max="14839" width="15.85546875" style="4" customWidth="1"/>
    <col min="14840" max="14841" width="11.42578125" style="4"/>
    <col min="14842" max="14842" width="12.85546875" style="4" customWidth="1"/>
    <col min="14843" max="14843" width="11.42578125" style="4" customWidth="1"/>
    <col min="14844" max="14844" width="14.42578125" style="4" customWidth="1"/>
    <col min="14845" max="15087" width="11.42578125" style="4"/>
    <col min="15088" max="15088" width="14.42578125" style="4" customWidth="1"/>
    <col min="15089" max="15089" width="38" style="4" customWidth="1"/>
    <col min="15090" max="15090" width="31.42578125" style="4" customWidth="1"/>
    <col min="15091" max="15091" width="21.42578125" style="4" customWidth="1"/>
    <col min="15092" max="15092" width="19" style="4" customWidth="1"/>
    <col min="15093" max="15093" width="14" style="4" customWidth="1"/>
    <col min="15094" max="15094" width="19.140625" style="4" customWidth="1"/>
    <col min="15095" max="15095" width="15.85546875" style="4" customWidth="1"/>
    <col min="15096" max="15097" width="11.42578125" style="4"/>
    <col min="15098" max="15098" width="12.85546875" style="4" customWidth="1"/>
    <col min="15099" max="15099" width="11.42578125" style="4" customWidth="1"/>
    <col min="15100" max="15100" width="14.42578125" style="4" customWidth="1"/>
    <col min="15101" max="15343" width="11.42578125" style="4"/>
    <col min="15344" max="15344" width="14.42578125" style="4" customWidth="1"/>
    <col min="15345" max="15345" width="38" style="4" customWidth="1"/>
    <col min="15346" max="15346" width="31.42578125" style="4" customWidth="1"/>
    <col min="15347" max="15347" width="21.42578125" style="4" customWidth="1"/>
    <col min="15348" max="15348" width="19" style="4" customWidth="1"/>
    <col min="15349" max="15349" width="14" style="4" customWidth="1"/>
    <col min="15350" max="15350" width="19.140625" style="4" customWidth="1"/>
    <col min="15351" max="15351" width="15.85546875" style="4" customWidth="1"/>
    <col min="15352" max="15353" width="11.42578125" style="4"/>
    <col min="15354" max="15354" width="12.85546875" style="4" customWidth="1"/>
    <col min="15355" max="15355" width="11.42578125" style="4" customWidth="1"/>
    <col min="15356" max="15356" width="14.42578125" style="4" customWidth="1"/>
    <col min="15357" max="15599" width="11.42578125" style="4"/>
    <col min="15600" max="15600" width="14.42578125" style="4" customWidth="1"/>
    <col min="15601" max="15601" width="38" style="4" customWidth="1"/>
    <col min="15602" max="15602" width="31.42578125" style="4" customWidth="1"/>
    <col min="15603" max="15603" width="21.42578125" style="4" customWidth="1"/>
    <col min="15604" max="15604" width="19" style="4" customWidth="1"/>
    <col min="15605" max="15605" width="14" style="4" customWidth="1"/>
    <col min="15606" max="15606" width="19.140625" style="4" customWidth="1"/>
    <col min="15607" max="15607" width="15.85546875" style="4" customWidth="1"/>
    <col min="15608" max="15609" width="11.42578125" style="4"/>
    <col min="15610" max="15610" width="12.85546875" style="4" customWidth="1"/>
    <col min="15611" max="15611" width="11.42578125" style="4" customWidth="1"/>
    <col min="15612" max="15612" width="14.42578125" style="4" customWidth="1"/>
    <col min="15613" max="15855" width="11.42578125" style="4"/>
    <col min="15856" max="15856" width="14.42578125" style="4" customWidth="1"/>
    <col min="15857" max="15857" width="38" style="4" customWidth="1"/>
    <col min="15858" max="15858" width="31.42578125" style="4" customWidth="1"/>
    <col min="15859" max="15859" width="21.42578125" style="4" customWidth="1"/>
    <col min="15860" max="15860" width="19" style="4" customWidth="1"/>
    <col min="15861" max="15861" width="14" style="4" customWidth="1"/>
    <col min="15862" max="15862" width="19.140625" style="4" customWidth="1"/>
    <col min="15863" max="15863" width="15.85546875" style="4" customWidth="1"/>
    <col min="15864" max="15865" width="11.42578125" style="4"/>
    <col min="15866" max="15866" width="12.85546875" style="4" customWidth="1"/>
    <col min="15867" max="15867" width="11.42578125" style="4" customWidth="1"/>
    <col min="15868" max="15868" width="14.42578125" style="4" customWidth="1"/>
    <col min="15869" max="16111" width="11.42578125" style="4"/>
    <col min="16112" max="16112" width="14.42578125" style="4" customWidth="1"/>
    <col min="16113" max="16113" width="38" style="4" customWidth="1"/>
    <col min="16114" max="16114" width="31.42578125" style="4" customWidth="1"/>
    <col min="16115" max="16115" width="21.42578125" style="4" customWidth="1"/>
    <col min="16116" max="16116" width="19" style="4" customWidth="1"/>
    <col min="16117" max="16117" width="14" style="4" customWidth="1"/>
    <col min="16118" max="16118" width="19.140625" style="4" customWidth="1"/>
    <col min="16119" max="16119" width="15.85546875" style="4" customWidth="1"/>
    <col min="16120" max="16121" width="11.42578125" style="4"/>
    <col min="16122" max="16122" width="12.85546875" style="4" customWidth="1"/>
    <col min="16123" max="16123" width="11.42578125" style="4" customWidth="1"/>
    <col min="16124" max="16124" width="14.42578125" style="4" customWidth="1"/>
    <col min="16125" max="16384" width="11.42578125" style="4"/>
  </cols>
  <sheetData>
    <row r="1" spans="2:6" ht="15.75" thickBot="1" x14ac:dyDescent="0.3"/>
    <row r="2" spans="2:6" ht="14.45" customHeight="1" x14ac:dyDescent="0.25">
      <c r="B2" s="293" t="s">
        <v>7</v>
      </c>
      <c r="C2" s="294"/>
      <c r="D2" s="294"/>
      <c r="E2" s="294"/>
      <c r="F2" s="295"/>
    </row>
    <row r="3" spans="2:6" ht="14.45" customHeight="1" x14ac:dyDescent="0.25">
      <c r="B3" s="296"/>
      <c r="C3" s="297"/>
      <c r="D3" s="297"/>
      <c r="E3" s="297"/>
      <c r="F3" s="298"/>
    </row>
    <row r="4" spans="2:6" ht="14.45" customHeight="1" thickBot="1" x14ac:dyDescent="0.3">
      <c r="B4" s="299"/>
      <c r="C4" s="300"/>
      <c r="D4" s="300"/>
      <c r="E4" s="300"/>
      <c r="F4" s="301"/>
    </row>
    <row r="5" spans="2:6" ht="16.5" thickBot="1" x14ac:dyDescent="0.3">
      <c r="B5" s="302" t="s">
        <v>8</v>
      </c>
      <c r="C5" s="303"/>
      <c r="D5" s="326"/>
      <c r="E5" s="327"/>
      <c r="F5" s="328"/>
    </row>
    <row r="6" spans="2:6" ht="5.0999999999999996" customHeight="1" thickBot="1" x14ac:dyDescent="0.3">
      <c r="B6" s="46"/>
      <c r="C6" s="46"/>
      <c r="D6" s="46"/>
      <c r="E6" s="46"/>
      <c r="F6" s="31"/>
    </row>
    <row r="7" spans="2:6" ht="15" customHeight="1" x14ac:dyDescent="0.25">
      <c r="B7" s="304" t="s">
        <v>9</v>
      </c>
      <c r="C7" s="304" t="s">
        <v>10</v>
      </c>
      <c r="D7" s="304" t="s">
        <v>34</v>
      </c>
      <c r="E7" s="306" t="s">
        <v>11</v>
      </c>
      <c r="F7" s="304" t="s">
        <v>12</v>
      </c>
    </row>
    <row r="8" spans="2:6" ht="43.7" customHeight="1" thickBot="1" x14ac:dyDescent="0.3">
      <c r="B8" s="305"/>
      <c r="C8" s="305"/>
      <c r="D8" s="305"/>
      <c r="E8" s="307"/>
      <c r="F8" s="305"/>
    </row>
    <row r="9" spans="2:6" ht="15.6" customHeight="1" x14ac:dyDescent="0.25">
      <c r="B9" s="331" t="s">
        <v>29</v>
      </c>
      <c r="C9" s="329"/>
      <c r="D9" s="329" t="s">
        <v>35</v>
      </c>
      <c r="E9" s="333">
        <v>10</v>
      </c>
      <c r="F9" s="336" t="s">
        <v>3</v>
      </c>
    </row>
    <row r="10" spans="2:6" x14ac:dyDescent="0.25">
      <c r="B10" s="332"/>
      <c r="C10" s="330"/>
      <c r="D10" s="330"/>
      <c r="E10" s="334"/>
      <c r="F10" s="337"/>
    </row>
    <row r="11" spans="2:6" x14ac:dyDescent="0.25">
      <c r="B11" s="332" t="s">
        <v>29</v>
      </c>
      <c r="C11" s="330"/>
      <c r="D11" s="330" t="s">
        <v>35</v>
      </c>
      <c r="E11" s="335">
        <v>10</v>
      </c>
      <c r="F11" s="337" t="s">
        <v>30</v>
      </c>
    </row>
    <row r="12" spans="2:6" x14ac:dyDescent="0.25">
      <c r="B12" s="332"/>
      <c r="C12" s="330"/>
      <c r="D12" s="330"/>
      <c r="E12" s="335"/>
      <c r="F12" s="337"/>
    </row>
    <row r="13" spans="2:6" ht="15.75" thickBot="1" x14ac:dyDescent="0.3">
      <c r="B13" s="66"/>
      <c r="C13" s="27"/>
      <c r="D13" s="27"/>
      <c r="E13" s="40"/>
      <c r="F13" s="41"/>
    </row>
    <row r="14" spans="2:6" ht="15.75" thickBot="1" x14ac:dyDescent="0.3">
      <c r="B14" s="308" t="s">
        <v>31</v>
      </c>
      <c r="C14" s="309"/>
      <c r="D14" s="310"/>
      <c r="E14" s="24">
        <f>SUM(E9:E13)</f>
        <v>20</v>
      </c>
      <c r="F14" s="23"/>
    </row>
    <row r="15" spans="2:6" ht="15.75" thickBot="1" x14ac:dyDescent="0.3">
      <c r="B15" s="311" t="s">
        <v>32</v>
      </c>
      <c r="C15" s="312"/>
      <c r="D15" s="313"/>
      <c r="E15" s="25"/>
      <c r="F15" s="22"/>
    </row>
    <row r="16" spans="2:6" ht="15.75" thickBot="1" x14ac:dyDescent="0.3">
      <c r="B16" s="314" t="s">
        <v>33</v>
      </c>
      <c r="C16" s="315"/>
      <c r="D16" s="316"/>
      <c r="E16" s="26"/>
      <c r="F16" s="15"/>
    </row>
    <row r="17" spans="2:8" x14ac:dyDescent="0.25">
      <c r="B17" s="317" t="s">
        <v>39</v>
      </c>
      <c r="C17" s="318"/>
      <c r="D17" s="318"/>
      <c r="E17" s="318"/>
      <c r="F17" s="319"/>
    </row>
    <row r="18" spans="2:8" x14ac:dyDescent="0.25">
      <c r="B18" s="320"/>
      <c r="C18" s="321"/>
      <c r="D18" s="321"/>
      <c r="E18" s="321"/>
      <c r="F18" s="322"/>
    </row>
    <row r="19" spans="2:8" ht="15.75" thickBot="1" x14ac:dyDescent="0.3">
      <c r="B19" s="323"/>
      <c r="C19" s="324"/>
      <c r="D19" s="324"/>
      <c r="E19" s="324"/>
      <c r="F19" s="325"/>
    </row>
    <row r="20" spans="2:8" x14ac:dyDescent="0.25">
      <c r="B20" s="16"/>
      <c r="C20" s="16"/>
      <c r="D20" s="16"/>
      <c r="E20" s="16"/>
      <c r="F20" s="16"/>
    </row>
    <row r="21" spans="2:8" x14ac:dyDescent="0.25">
      <c r="B21" s="65" t="s">
        <v>40</v>
      </c>
      <c r="C21" s="6"/>
    </row>
    <row r="22" spans="2:8" x14ac:dyDescent="0.25">
      <c r="B22" s="6"/>
      <c r="C22" s="6"/>
      <c r="D22" s="6"/>
      <c r="E22" s="6"/>
      <c r="F22" s="6"/>
      <c r="G22" s="6"/>
      <c r="H22" s="6"/>
    </row>
    <row r="23" spans="2:8" x14ac:dyDescent="0.25">
      <c r="B23" s="6"/>
      <c r="C23" s="28"/>
      <c r="D23" s="28"/>
      <c r="E23" s="29"/>
      <c r="F23" s="29"/>
      <c r="G23" s="29"/>
      <c r="H23" s="6"/>
    </row>
    <row r="24" spans="2:8" x14ac:dyDescent="0.25">
      <c r="C24" s="6"/>
      <c r="D24" s="30"/>
      <c r="E24" s="6"/>
      <c r="F24" s="6"/>
      <c r="G24" s="6"/>
      <c r="H24" s="6"/>
    </row>
    <row r="25" spans="2:8" x14ac:dyDescent="0.25">
      <c r="C25" s="6"/>
      <c r="D25" s="6"/>
      <c r="E25" s="6"/>
      <c r="F25" s="6"/>
      <c r="G25" s="6"/>
      <c r="H25" s="6"/>
    </row>
    <row r="26" spans="2:8" x14ac:dyDescent="0.25">
      <c r="C26" s="6"/>
      <c r="D26" s="6"/>
      <c r="E26" s="6"/>
      <c r="F26" s="6"/>
      <c r="G26" s="6"/>
      <c r="H26" s="6"/>
    </row>
    <row r="27" spans="2:8" x14ac:dyDescent="0.25">
      <c r="C27" s="6"/>
      <c r="D27" s="6"/>
      <c r="E27" s="6"/>
      <c r="F27" s="6"/>
      <c r="G27" s="6"/>
      <c r="H27" s="6"/>
    </row>
  </sheetData>
  <mergeCells count="22">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 ref="B2:F4"/>
    <mergeCell ref="B5:C5"/>
    <mergeCell ref="B7:B8"/>
    <mergeCell ref="C7:C8"/>
    <mergeCell ref="E7:E8"/>
    <mergeCell ref="F7:F8"/>
  </mergeCells>
  <dataValidations count="2">
    <dataValidation type="list" allowBlank="1" showInputMessage="1" showErrorMessage="1" sqref="F9 F11 F13">
      <formula1>"Si,No"</formula1>
    </dataValidation>
    <dataValidation type="list" allowBlank="1" showInputMessage="1" showErrorMessage="1" sqref="D9:D12">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4" customWidth="1"/>
    <col min="2" max="2" width="32.85546875" style="4" customWidth="1"/>
    <col min="3" max="4" width="31.140625" style="4" customWidth="1"/>
    <col min="5" max="5" width="17" style="4" customWidth="1"/>
    <col min="6" max="6" width="13.140625" style="5" customWidth="1"/>
    <col min="7" max="7" width="14.28515625" style="5" customWidth="1"/>
    <col min="8" max="8" width="11.42578125" style="4"/>
    <col min="9" max="9" width="3.42578125" style="4" bestFit="1" customWidth="1"/>
    <col min="10" max="10" width="5.85546875" style="4" customWidth="1"/>
    <col min="11" max="11" width="5.85546875" style="5" customWidth="1"/>
    <col min="12" max="20" width="5.85546875" style="4" customWidth="1"/>
    <col min="21" max="254" width="11.42578125" style="4"/>
    <col min="255" max="255" width="14.42578125" style="4" customWidth="1"/>
    <col min="256" max="256" width="38" style="4" customWidth="1"/>
    <col min="257" max="257" width="31.42578125" style="4" customWidth="1"/>
    <col min="258" max="258" width="21.42578125" style="4" customWidth="1"/>
    <col min="259" max="259" width="19" style="4" customWidth="1"/>
    <col min="260" max="260" width="14" style="4" customWidth="1"/>
    <col min="261" max="261" width="19.140625" style="4" customWidth="1"/>
    <col min="262" max="262" width="15.85546875" style="4" customWidth="1"/>
    <col min="263" max="264" width="11.42578125" style="4"/>
    <col min="265" max="265" width="12.85546875" style="4" customWidth="1"/>
    <col min="266" max="266" width="11.42578125" style="4" customWidth="1"/>
    <col min="267" max="267" width="14.42578125" style="4" customWidth="1"/>
    <col min="268" max="510" width="11.42578125" style="4"/>
    <col min="511" max="511" width="14.42578125" style="4" customWidth="1"/>
    <col min="512" max="512" width="38" style="4" customWidth="1"/>
    <col min="513" max="513" width="31.42578125" style="4" customWidth="1"/>
    <col min="514" max="514" width="21.42578125" style="4" customWidth="1"/>
    <col min="515" max="515" width="19" style="4" customWidth="1"/>
    <col min="516" max="516" width="14" style="4" customWidth="1"/>
    <col min="517" max="517" width="19.140625" style="4" customWidth="1"/>
    <col min="518" max="518" width="15.85546875" style="4" customWidth="1"/>
    <col min="519" max="520" width="11.42578125" style="4"/>
    <col min="521" max="521" width="12.85546875" style="4" customWidth="1"/>
    <col min="522" max="522" width="11.42578125" style="4" customWidth="1"/>
    <col min="523" max="523" width="14.42578125" style="4" customWidth="1"/>
    <col min="524" max="766" width="11.42578125" style="4"/>
    <col min="767" max="767" width="14.42578125" style="4" customWidth="1"/>
    <col min="768" max="768" width="38" style="4" customWidth="1"/>
    <col min="769" max="769" width="31.42578125" style="4" customWidth="1"/>
    <col min="770" max="770" width="21.42578125" style="4" customWidth="1"/>
    <col min="771" max="771" width="19" style="4" customWidth="1"/>
    <col min="772" max="772" width="14" style="4" customWidth="1"/>
    <col min="773" max="773" width="19.140625" style="4" customWidth="1"/>
    <col min="774" max="774" width="15.85546875" style="4" customWidth="1"/>
    <col min="775" max="776" width="11.42578125" style="4"/>
    <col min="777" max="777" width="12.85546875" style="4" customWidth="1"/>
    <col min="778" max="778" width="11.42578125" style="4" customWidth="1"/>
    <col min="779" max="779" width="14.42578125" style="4" customWidth="1"/>
    <col min="780" max="1022" width="11.42578125" style="4"/>
    <col min="1023" max="1023" width="14.42578125" style="4" customWidth="1"/>
    <col min="1024" max="1024" width="38" style="4" customWidth="1"/>
    <col min="1025" max="1025" width="31.42578125" style="4" customWidth="1"/>
    <col min="1026" max="1026" width="21.42578125" style="4" customWidth="1"/>
    <col min="1027" max="1027" width="19" style="4" customWidth="1"/>
    <col min="1028" max="1028" width="14" style="4" customWidth="1"/>
    <col min="1029" max="1029" width="19.140625" style="4" customWidth="1"/>
    <col min="1030" max="1030" width="15.85546875" style="4" customWidth="1"/>
    <col min="1031" max="1032" width="11.42578125" style="4"/>
    <col min="1033" max="1033" width="12.85546875" style="4" customWidth="1"/>
    <col min="1034" max="1034" width="11.42578125" style="4" customWidth="1"/>
    <col min="1035" max="1035" width="14.42578125" style="4" customWidth="1"/>
    <col min="1036" max="1278" width="11.42578125" style="4"/>
    <col min="1279" max="1279" width="14.42578125" style="4" customWidth="1"/>
    <col min="1280" max="1280" width="38" style="4" customWidth="1"/>
    <col min="1281" max="1281" width="31.42578125" style="4" customWidth="1"/>
    <col min="1282" max="1282" width="21.42578125" style="4" customWidth="1"/>
    <col min="1283" max="1283" width="19" style="4" customWidth="1"/>
    <col min="1284" max="1284" width="14" style="4" customWidth="1"/>
    <col min="1285" max="1285" width="19.140625" style="4" customWidth="1"/>
    <col min="1286" max="1286" width="15.85546875" style="4" customWidth="1"/>
    <col min="1287" max="1288" width="11.42578125" style="4"/>
    <col min="1289" max="1289" width="12.85546875" style="4" customWidth="1"/>
    <col min="1290" max="1290" width="11.42578125" style="4" customWidth="1"/>
    <col min="1291" max="1291" width="14.42578125" style="4" customWidth="1"/>
    <col min="1292" max="1534" width="11.42578125" style="4"/>
    <col min="1535" max="1535" width="14.42578125" style="4" customWidth="1"/>
    <col min="1536" max="1536" width="38" style="4" customWidth="1"/>
    <col min="1537" max="1537" width="31.42578125" style="4" customWidth="1"/>
    <col min="1538" max="1538" width="21.42578125" style="4" customWidth="1"/>
    <col min="1539" max="1539" width="19" style="4" customWidth="1"/>
    <col min="1540" max="1540" width="14" style="4" customWidth="1"/>
    <col min="1541" max="1541" width="19.140625" style="4" customWidth="1"/>
    <col min="1542" max="1542" width="15.85546875" style="4" customWidth="1"/>
    <col min="1543" max="1544" width="11.42578125" style="4"/>
    <col min="1545" max="1545" width="12.85546875" style="4" customWidth="1"/>
    <col min="1546" max="1546" width="11.42578125" style="4" customWidth="1"/>
    <col min="1547" max="1547" width="14.42578125" style="4" customWidth="1"/>
    <col min="1548" max="1790" width="11.42578125" style="4"/>
    <col min="1791" max="1791" width="14.42578125" style="4" customWidth="1"/>
    <col min="1792" max="1792" width="38" style="4" customWidth="1"/>
    <col min="1793" max="1793" width="31.42578125" style="4" customWidth="1"/>
    <col min="1794" max="1794" width="21.42578125" style="4" customWidth="1"/>
    <col min="1795" max="1795" width="19" style="4" customWidth="1"/>
    <col min="1796" max="1796" width="14" style="4" customWidth="1"/>
    <col min="1797" max="1797" width="19.140625" style="4" customWidth="1"/>
    <col min="1798" max="1798" width="15.85546875" style="4" customWidth="1"/>
    <col min="1799" max="1800" width="11.42578125" style="4"/>
    <col min="1801" max="1801" width="12.85546875" style="4" customWidth="1"/>
    <col min="1802" max="1802" width="11.42578125" style="4" customWidth="1"/>
    <col min="1803" max="1803" width="14.42578125" style="4" customWidth="1"/>
    <col min="1804" max="2046" width="11.42578125" style="4"/>
    <col min="2047" max="2047" width="14.42578125" style="4" customWidth="1"/>
    <col min="2048" max="2048" width="38" style="4" customWidth="1"/>
    <col min="2049" max="2049" width="31.42578125" style="4" customWidth="1"/>
    <col min="2050" max="2050" width="21.42578125" style="4" customWidth="1"/>
    <col min="2051" max="2051" width="19" style="4" customWidth="1"/>
    <col min="2052" max="2052" width="14" style="4" customWidth="1"/>
    <col min="2053" max="2053" width="19.140625" style="4" customWidth="1"/>
    <col min="2054" max="2054" width="15.85546875" style="4" customWidth="1"/>
    <col min="2055" max="2056" width="11.42578125" style="4"/>
    <col min="2057" max="2057" width="12.85546875" style="4" customWidth="1"/>
    <col min="2058" max="2058" width="11.42578125" style="4" customWidth="1"/>
    <col min="2059" max="2059" width="14.42578125" style="4" customWidth="1"/>
    <col min="2060" max="2302" width="11.42578125" style="4"/>
    <col min="2303" max="2303" width="14.42578125" style="4" customWidth="1"/>
    <col min="2304" max="2304" width="38" style="4" customWidth="1"/>
    <col min="2305" max="2305" width="31.42578125" style="4" customWidth="1"/>
    <col min="2306" max="2306" width="21.42578125" style="4" customWidth="1"/>
    <col min="2307" max="2307" width="19" style="4" customWidth="1"/>
    <col min="2308" max="2308" width="14" style="4" customWidth="1"/>
    <col min="2309" max="2309" width="19.140625" style="4" customWidth="1"/>
    <col min="2310" max="2310" width="15.85546875" style="4" customWidth="1"/>
    <col min="2311" max="2312" width="11.42578125" style="4"/>
    <col min="2313" max="2313" width="12.85546875" style="4" customWidth="1"/>
    <col min="2314" max="2314" width="11.42578125" style="4" customWidth="1"/>
    <col min="2315" max="2315" width="14.42578125" style="4" customWidth="1"/>
    <col min="2316" max="2558" width="11.42578125" style="4"/>
    <col min="2559" max="2559" width="14.42578125" style="4" customWidth="1"/>
    <col min="2560" max="2560" width="38" style="4" customWidth="1"/>
    <col min="2561" max="2561" width="31.42578125" style="4" customWidth="1"/>
    <col min="2562" max="2562" width="21.42578125" style="4" customWidth="1"/>
    <col min="2563" max="2563" width="19" style="4" customWidth="1"/>
    <col min="2564" max="2564" width="14" style="4" customWidth="1"/>
    <col min="2565" max="2565" width="19.140625" style="4" customWidth="1"/>
    <col min="2566" max="2566" width="15.85546875" style="4" customWidth="1"/>
    <col min="2567" max="2568" width="11.42578125" style="4"/>
    <col min="2569" max="2569" width="12.85546875" style="4" customWidth="1"/>
    <col min="2570" max="2570" width="11.42578125" style="4" customWidth="1"/>
    <col min="2571" max="2571" width="14.42578125" style="4" customWidth="1"/>
    <col min="2572" max="2814" width="11.42578125" style="4"/>
    <col min="2815" max="2815" width="14.42578125" style="4" customWidth="1"/>
    <col min="2816" max="2816" width="38" style="4" customWidth="1"/>
    <col min="2817" max="2817" width="31.42578125" style="4" customWidth="1"/>
    <col min="2818" max="2818" width="21.42578125" style="4" customWidth="1"/>
    <col min="2819" max="2819" width="19" style="4" customWidth="1"/>
    <col min="2820" max="2820" width="14" style="4" customWidth="1"/>
    <col min="2821" max="2821" width="19.140625" style="4" customWidth="1"/>
    <col min="2822" max="2822" width="15.85546875" style="4" customWidth="1"/>
    <col min="2823" max="2824" width="11.42578125" style="4"/>
    <col min="2825" max="2825" width="12.85546875" style="4" customWidth="1"/>
    <col min="2826" max="2826" width="11.42578125" style="4" customWidth="1"/>
    <col min="2827" max="2827" width="14.42578125" style="4" customWidth="1"/>
    <col min="2828" max="3070" width="11.42578125" style="4"/>
    <col min="3071" max="3071" width="14.42578125" style="4" customWidth="1"/>
    <col min="3072" max="3072" width="38" style="4" customWidth="1"/>
    <col min="3073" max="3073" width="31.42578125" style="4" customWidth="1"/>
    <col min="3074" max="3074" width="21.42578125" style="4" customWidth="1"/>
    <col min="3075" max="3075" width="19" style="4" customWidth="1"/>
    <col min="3076" max="3076" width="14" style="4" customWidth="1"/>
    <col min="3077" max="3077" width="19.140625" style="4" customWidth="1"/>
    <col min="3078" max="3078" width="15.85546875" style="4" customWidth="1"/>
    <col min="3079" max="3080" width="11.42578125" style="4"/>
    <col min="3081" max="3081" width="12.85546875" style="4" customWidth="1"/>
    <col min="3082" max="3082" width="11.42578125" style="4" customWidth="1"/>
    <col min="3083" max="3083" width="14.42578125" style="4" customWidth="1"/>
    <col min="3084" max="3326" width="11.42578125" style="4"/>
    <col min="3327" max="3327" width="14.42578125" style="4" customWidth="1"/>
    <col min="3328" max="3328" width="38" style="4" customWidth="1"/>
    <col min="3329" max="3329" width="31.42578125" style="4" customWidth="1"/>
    <col min="3330" max="3330" width="21.42578125" style="4" customWidth="1"/>
    <col min="3331" max="3331" width="19" style="4" customWidth="1"/>
    <col min="3332" max="3332" width="14" style="4" customWidth="1"/>
    <col min="3333" max="3333" width="19.140625" style="4" customWidth="1"/>
    <col min="3334" max="3334" width="15.85546875" style="4" customWidth="1"/>
    <col min="3335" max="3336" width="11.42578125" style="4"/>
    <col min="3337" max="3337" width="12.85546875" style="4" customWidth="1"/>
    <col min="3338" max="3338" width="11.42578125" style="4" customWidth="1"/>
    <col min="3339" max="3339" width="14.42578125" style="4" customWidth="1"/>
    <col min="3340" max="3582" width="11.42578125" style="4"/>
    <col min="3583" max="3583" width="14.42578125" style="4" customWidth="1"/>
    <col min="3584" max="3584" width="38" style="4" customWidth="1"/>
    <col min="3585" max="3585" width="31.42578125" style="4" customWidth="1"/>
    <col min="3586" max="3586" width="21.42578125" style="4" customWidth="1"/>
    <col min="3587" max="3587" width="19" style="4" customWidth="1"/>
    <col min="3588" max="3588" width="14" style="4" customWidth="1"/>
    <col min="3589" max="3589" width="19.140625" style="4" customWidth="1"/>
    <col min="3590" max="3590" width="15.85546875" style="4" customWidth="1"/>
    <col min="3591" max="3592" width="11.42578125" style="4"/>
    <col min="3593" max="3593" width="12.85546875" style="4" customWidth="1"/>
    <col min="3594" max="3594" width="11.42578125" style="4" customWidth="1"/>
    <col min="3595" max="3595" width="14.42578125" style="4" customWidth="1"/>
    <col min="3596" max="3838" width="11.42578125" style="4"/>
    <col min="3839" max="3839" width="14.42578125" style="4" customWidth="1"/>
    <col min="3840" max="3840" width="38" style="4" customWidth="1"/>
    <col min="3841" max="3841" width="31.42578125" style="4" customWidth="1"/>
    <col min="3842" max="3842" width="21.42578125" style="4" customWidth="1"/>
    <col min="3843" max="3843" width="19" style="4" customWidth="1"/>
    <col min="3844" max="3844" width="14" style="4" customWidth="1"/>
    <col min="3845" max="3845" width="19.140625" style="4" customWidth="1"/>
    <col min="3846" max="3846" width="15.85546875" style="4" customWidth="1"/>
    <col min="3847" max="3848" width="11.42578125" style="4"/>
    <col min="3849" max="3849" width="12.85546875" style="4" customWidth="1"/>
    <col min="3850" max="3850" width="11.42578125" style="4" customWidth="1"/>
    <col min="3851" max="3851" width="14.42578125" style="4" customWidth="1"/>
    <col min="3852" max="4094" width="11.42578125" style="4"/>
    <col min="4095" max="4095" width="14.42578125" style="4" customWidth="1"/>
    <col min="4096" max="4096" width="38" style="4" customWidth="1"/>
    <col min="4097" max="4097" width="31.42578125" style="4" customWidth="1"/>
    <col min="4098" max="4098" width="21.42578125" style="4" customWidth="1"/>
    <col min="4099" max="4099" width="19" style="4" customWidth="1"/>
    <col min="4100" max="4100" width="14" style="4" customWidth="1"/>
    <col min="4101" max="4101" width="19.140625" style="4" customWidth="1"/>
    <col min="4102" max="4102" width="15.85546875" style="4" customWidth="1"/>
    <col min="4103" max="4104" width="11.42578125" style="4"/>
    <col min="4105" max="4105" width="12.85546875" style="4" customWidth="1"/>
    <col min="4106" max="4106" width="11.42578125" style="4" customWidth="1"/>
    <col min="4107" max="4107" width="14.42578125" style="4" customWidth="1"/>
    <col min="4108" max="4350" width="11.42578125" style="4"/>
    <col min="4351" max="4351" width="14.42578125" style="4" customWidth="1"/>
    <col min="4352" max="4352" width="38" style="4" customWidth="1"/>
    <col min="4353" max="4353" width="31.42578125" style="4" customWidth="1"/>
    <col min="4354" max="4354" width="21.42578125" style="4" customWidth="1"/>
    <col min="4355" max="4355" width="19" style="4" customWidth="1"/>
    <col min="4356" max="4356" width="14" style="4" customWidth="1"/>
    <col min="4357" max="4357" width="19.140625" style="4" customWidth="1"/>
    <col min="4358" max="4358" width="15.85546875" style="4" customWidth="1"/>
    <col min="4359" max="4360" width="11.42578125" style="4"/>
    <col min="4361" max="4361" width="12.85546875" style="4" customWidth="1"/>
    <col min="4362" max="4362" width="11.42578125" style="4" customWidth="1"/>
    <col min="4363" max="4363" width="14.42578125" style="4" customWidth="1"/>
    <col min="4364" max="4606" width="11.42578125" style="4"/>
    <col min="4607" max="4607" width="14.42578125" style="4" customWidth="1"/>
    <col min="4608" max="4608" width="38" style="4" customWidth="1"/>
    <col min="4609" max="4609" width="31.42578125" style="4" customWidth="1"/>
    <col min="4610" max="4610" width="21.42578125" style="4" customWidth="1"/>
    <col min="4611" max="4611" width="19" style="4" customWidth="1"/>
    <col min="4612" max="4612" width="14" style="4" customWidth="1"/>
    <col min="4613" max="4613" width="19.140625" style="4" customWidth="1"/>
    <col min="4614" max="4614" width="15.85546875" style="4" customWidth="1"/>
    <col min="4615" max="4616" width="11.42578125" style="4"/>
    <col min="4617" max="4617" width="12.85546875" style="4" customWidth="1"/>
    <col min="4618" max="4618" width="11.42578125" style="4" customWidth="1"/>
    <col min="4619" max="4619" width="14.42578125" style="4" customWidth="1"/>
    <col min="4620" max="4862" width="11.42578125" style="4"/>
    <col min="4863" max="4863" width="14.42578125" style="4" customWidth="1"/>
    <col min="4864" max="4864" width="38" style="4" customWidth="1"/>
    <col min="4865" max="4865" width="31.42578125" style="4" customWidth="1"/>
    <col min="4866" max="4866" width="21.42578125" style="4" customWidth="1"/>
    <col min="4867" max="4867" width="19" style="4" customWidth="1"/>
    <col min="4868" max="4868" width="14" style="4" customWidth="1"/>
    <col min="4869" max="4869" width="19.140625" style="4" customWidth="1"/>
    <col min="4870" max="4870" width="15.85546875" style="4" customWidth="1"/>
    <col min="4871" max="4872" width="11.42578125" style="4"/>
    <col min="4873" max="4873" width="12.85546875" style="4" customWidth="1"/>
    <col min="4874" max="4874" width="11.42578125" style="4" customWidth="1"/>
    <col min="4875" max="4875" width="14.42578125" style="4" customWidth="1"/>
    <col min="4876" max="5118" width="11.42578125" style="4"/>
    <col min="5119" max="5119" width="14.42578125" style="4" customWidth="1"/>
    <col min="5120" max="5120" width="38" style="4" customWidth="1"/>
    <col min="5121" max="5121" width="31.42578125" style="4" customWidth="1"/>
    <col min="5122" max="5122" width="21.42578125" style="4" customWidth="1"/>
    <col min="5123" max="5123" width="19" style="4" customWidth="1"/>
    <col min="5124" max="5124" width="14" style="4" customWidth="1"/>
    <col min="5125" max="5125" width="19.140625" style="4" customWidth="1"/>
    <col min="5126" max="5126" width="15.85546875" style="4" customWidth="1"/>
    <col min="5127" max="5128" width="11.42578125" style="4"/>
    <col min="5129" max="5129" width="12.85546875" style="4" customWidth="1"/>
    <col min="5130" max="5130" width="11.42578125" style="4" customWidth="1"/>
    <col min="5131" max="5131" width="14.42578125" style="4" customWidth="1"/>
    <col min="5132" max="5374" width="11.42578125" style="4"/>
    <col min="5375" max="5375" width="14.42578125" style="4" customWidth="1"/>
    <col min="5376" max="5376" width="38" style="4" customWidth="1"/>
    <col min="5377" max="5377" width="31.42578125" style="4" customWidth="1"/>
    <col min="5378" max="5378" width="21.42578125" style="4" customWidth="1"/>
    <col min="5379" max="5379" width="19" style="4" customWidth="1"/>
    <col min="5380" max="5380" width="14" style="4" customWidth="1"/>
    <col min="5381" max="5381" width="19.140625" style="4" customWidth="1"/>
    <col min="5382" max="5382" width="15.85546875" style="4" customWidth="1"/>
    <col min="5383" max="5384" width="11.42578125" style="4"/>
    <col min="5385" max="5385" width="12.85546875" style="4" customWidth="1"/>
    <col min="5386" max="5386" width="11.42578125" style="4" customWidth="1"/>
    <col min="5387" max="5387" width="14.42578125" style="4" customWidth="1"/>
    <col min="5388" max="5630" width="11.42578125" style="4"/>
    <col min="5631" max="5631" width="14.42578125" style="4" customWidth="1"/>
    <col min="5632" max="5632" width="38" style="4" customWidth="1"/>
    <col min="5633" max="5633" width="31.42578125" style="4" customWidth="1"/>
    <col min="5634" max="5634" width="21.42578125" style="4" customWidth="1"/>
    <col min="5635" max="5635" width="19" style="4" customWidth="1"/>
    <col min="5636" max="5636" width="14" style="4" customWidth="1"/>
    <col min="5637" max="5637" width="19.140625" style="4" customWidth="1"/>
    <col min="5638" max="5638" width="15.85546875" style="4" customWidth="1"/>
    <col min="5639" max="5640" width="11.42578125" style="4"/>
    <col min="5641" max="5641" width="12.85546875" style="4" customWidth="1"/>
    <col min="5642" max="5642" width="11.42578125" style="4" customWidth="1"/>
    <col min="5643" max="5643" width="14.42578125" style="4" customWidth="1"/>
    <col min="5644" max="5886" width="11.42578125" style="4"/>
    <col min="5887" max="5887" width="14.42578125" style="4" customWidth="1"/>
    <col min="5888" max="5888" width="38" style="4" customWidth="1"/>
    <col min="5889" max="5889" width="31.42578125" style="4" customWidth="1"/>
    <col min="5890" max="5890" width="21.42578125" style="4" customWidth="1"/>
    <col min="5891" max="5891" width="19" style="4" customWidth="1"/>
    <col min="5892" max="5892" width="14" style="4" customWidth="1"/>
    <col min="5893" max="5893" width="19.140625" style="4" customWidth="1"/>
    <col min="5894" max="5894" width="15.85546875" style="4" customWidth="1"/>
    <col min="5895" max="5896" width="11.42578125" style="4"/>
    <col min="5897" max="5897" width="12.85546875" style="4" customWidth="1"/>
    <col min="5898" max="5898" width="11.42578125" style="4" customWidth="1"/>
    <col min="5899" max="5899" width="14.42578125" style="4" customWidth="1"/>
    <col min="5900" max="6142" width="11.42578125" style="4"/>
    <col min="6143" max="6143" width="14.42578125" style="4" customWidth="1"/>
    <col min="6144" max="6144" width="38" style="4" customWidth="1"/>
    <col min="6145" max="6145" width="31.42578125" style="4" customWidth="1"/>
    <col min="6146" max="6146" width="21.42578125" style="4" customWidth="1"/>
    <col min="6147" max="6147" width="19" style="4" customWidth="1"/>
    <col min="6148" max="6148" width="14" style="4" customWidth="1"/>
    <col min="6149" max="6149" width="19.140625" style="4" customWidth="1"/>
    <col min="6150" max="6150" width="15.85546875" style="4" customWidth="1"/>
    <col min="6151" max="6152" width="11.42578125" style="4"/>
    <col min="6153" max="6153" width="12.85546875" style="4" customWidth="1"/>
    <col min="6154" max="6154" width="11.42578125" style="4" customWidth="1"/>
    <col min="6155" max="6155" width="14.42578125" style="4" customWidth="1"/>
    <col min="6156" max="6398" width="11.42578125" style="4"/>
    <col min="6399" max="6399" width="14.42578125" style="4" customWidth="1"/>
    <col min="6400" max="6400" width="38" style="4" customWidth="1"/>
    <col min="6401" max="6401" width="31.42578125" style="4" customWidth="1"/>
    <col min="6402" max="6402" width="21.42578125" style="4" customWidth="1"/>
    <col min="6403" max="6403" width="19" style="4" customWidth="1"/>
    <col min="6404" max="6404" width="14" style="4" customWidth="1"/>
    <col min="6405" max="6405" width="19.140625" style="4" customWidth="1"/>
    <col min="6406" max="6406" width="15.85546875" style="4" customWidth="1"/>
    <col min="6407" max="6408" width="11.42578125" style="4"/>
    <col min="6409" max="6409" width="12.85546875" style="4" customWidth="1"/>
    <col min="6410" max="6410" width="11.42578125" style="4" customWidth="1"/>
    <col min="6411" max="6411" width="14.42578125" style="4" customWidth="1"/>
    <col min="6412" max="6654" width="11.42578125" style="4"/>
    <col min="6655" max="6655" width="14.42578125" style="4" customWidth="1"/>
    <col min="6656" max="6656" width="38" style="4" customWidth="1"/>
    <col min="6657" max="6657" width="31.42578125" style="4" customWidth="1"/>
    <col min="6658" max="6658" width="21.42578125" style="4" customWidth="1"/>
    <col min="6659" max="6659" width="19" style="4" customWidth="1"/>
    <col min="6660" max="6660" width="14" style="4" customWidth="1"/>
    <col min="6661" max="6661" width="19.140625" style="4" customWidth="1"/>
    <col min="6662" max="6662" width="15.85546875" style="4" customWidth="1"/>
    <col min="6663" max="6664" width="11.42578125" style="4"/>
    <col min="6665" max="6665" width="12.85546875" style="4" customWidth="1"/>
    <col min="6666" max="6666" width="11.42578125" style="4" customWidth="1"/>
    <col min="6667" max="6667" width="14.42578125" style="4" customWidth="1"/>
    <col min="6668" max="6910" width="11.42578125" style="4"/>
    <col min="6911" max="6911" width="14.42578125" style="4" customWidth="1"/>
    <col min="6912" max="6912" width="38" style="4" customWidth="1"/>
    <col min="6913" max="6913" width="31.42578125" style="4" customWidth="1"/>
    <col min="6914" max="6914" width="21.42578125" style="4" customWidth="1"/>
    <col min="6915" max="6915" width="19" style="4" customWidth="1"/>
    <col min="6916" max="6916" width="14" style="4" customWidth="1"/>
    <col min="6917" max="6917" width="19.140625" style="4" customWidth="1"/>
    <col min="6918" max="6918" width="15.85546875" style="4" customWidth="1"/>
    <col min="6919" max="6920" width="11.42578125" style="4"/>
    <col min="6921" max="6921" width="12.85546875" style="4" customWidth="1"/>
    <col min="6922" max="6922" width="11.42578125" style="4" customWidth="1"/>
    <col min="6923" max="6923" width="14.42578125" style="4" customWidth="1"/>
    <col min="6924" max="7166" width="11.42578125" style="4"/>
    <col min="7167" max="7167" width="14.42578125" style="4" customWidth="1"/>
    <col min="7168" max="7168" width="38" style="4" customWidth="1"/>
    <col min="7169" max="7169" width="31.42578125" style="4" customWidth="1"/>
    <col min="7170" max="7170" width="21.42578125" style="4" customWidth="1"/>
    <col min="7171" max="7171" width="19" style="4" customWidth="1"/>
    <col min="7172" max="7172" width="14" style="4" customWidth="1"/>
    <col min="7173" max="7173" width="19.140625" style="4" customWidth="1"/>
    <col min="7174" max="7174" width="15.85546875" style="4" customWidth="1"/>
    <col min="7175" max="7176" width="11.42578125" style="4"/>
    <col min="7177" max="7177" width="12.85546875" style="4" customWidth="1"/>
    <col min="7178" max="7178" width="11.42578125" style="4" customWidth="1"/>
    <col min="7179" max="7179" width="14.42578125" style="4" customWidth="1"/>
    <col min="7180" max="7422" width="11.42578125" style="4"/>
    <col min="7423" max="7423" width="14.42578125" style="4" customWidth="1"/>
    <col min="7424" max="7424" width="38" style="4" customWidth="1"/>
    <col min="7425" max="7425" width="31.42578125" style="4" customWidth="1"/>
    <col min="7426" max="7426" width="21.42578125" style="4" customWidth="1"/>
    <col min="7427" max="7427" width="19" style="4" customWidth="1"/>
    <col min="7428" max="7428" width="14" style="4" customWidth="1"/>
    <col min="7429" max="7429" width="19.140625" style="4" customWidth="1"/>
    <col min="7430" max="7430" width="15.85546875" style="4" customWidth="1"/>
    <col min="7431" max="7432" width="11.42578125" style="4"/>
    <col min="7433" max="7433" width="12.85546875" style="4" customWidth="1"/>
    <col min="7434" max="7434" width="11.42578125" style="4" customWidth="1"/>
    <col min="7435" max="7435" width="14.42578125" style="4" customWidth="1"/>
    <col min="7436" max="7678" width="11.42578125" style="4"/>
    <col min="7679" max="7679" width="14.42578125" style="4" customWidth="1"/>
    <col min="7680" max="7680" width="38" style="4" customWidth="1"/>
    <col min="7681" max="7681" width="31.42578125" style="4" customWidth="1"/>
    <col min="7682" max="7682" width="21.42578125" style="4" customWidth="1"/>
    <col min="7683" max="7683" width="19" style="4" customWidth="1"/>
    <col min="7684" max="7684" width="14" style="4" customWidth="1"/>
    <col min="7685" max="7685" width="19.140625" style="4" customWidth="1"/>
    <col min="7686" max="7686" width="15.85546875" style="4" customWidth="1"/>
    <col min="7687" max="7688" width="11.42578125" style="4"/>
    <col min="7689" max="7689" width="12.85546875" style="4" customWidth="1"/>
    <col min="7690" max="7690" width="11.42578125" style="4" customWidth="1"/>
    <col min="7691" max="7691" width="14.42578125" style="4" customWidth="1"/>
    <col min="7692" max="7934" width="11.42578125" style="4"/>
    <col min="7935" max="7935" width="14.42578125" style="4" customWidth="1"/>
    <col min="7936" max="7936" width="38" style="4" customWidth="1"/>
    <col min="7937" max="7937" width="31.42578125" style="4" customWidth="1"/>
    <col min="7938" max="7938" width="21.42578125" style="4" customWidth="1"/>
    <col min="7939" max="7939" width="19" style="4" customWidth="1"/>
    <col min="7940" max="7940" width="14" style="4" customWidth="1"/>
    <col min="7941" max="7941" width="19.140625" style="4" customWidth="1"/>
    <col min="7942" max="7942" width="15.85546875" style="4" customWidth="1"/>
    <col min="7943" max="7944" width="11.42578125" style="4"/>
    <col min="7945" max="7945" width="12.85546875" style="4" customWidth="1"/>
    <col min="7946" max="7946" width="11.42578125" style="4" customWidth="1"/>
    <col min="7947" max="7947" width="14.42578125" style="4" customWidth="1"/>
    <col min="7948" max="8190" width="11.42578125" style="4"/>
    <col min="8191" max="8191" width="14.42578125" style="4" customWidth="1"/>
    <col min="8192" max="8192" width="38" style="4" customWidth="1"/>
    <col min="8193" max="8193" width="31.42578125" style="4" customWidth="1"/>
    <col min="8194" max="8194" width="21.42578125" style="4" customWidth="1"/>
    <col min="8195" max="8195" width="19" style="4" customWidth="1"/>
    <col min="8196" max="8196" width="14" style="4" customWidth="1"/>
    <col min="8197" max="8197" width="19.140625" style="4" customWidth="1"/>
    <col min="8198" max="8198" width="15.85546875" style="4" customWidth="1"/>
    <col min="8199" max="8200" width="11.42578125" style="4"/>
    <col min="8201" max="8201" width="12.85546875" style="4" customWidth="1"/>
    <col min="8202" max="8202" width="11.42578125" style="4" customWidth="1"/>
    <col min="8203" max="8203" width="14.42578125" style="4" customWidth="1"/>
    <col min="8204" max="8446" width="11.42578125" style="4"/>
    <col min="8447" max="8447" width="14.42578125" style="4" customWidth="1"/>
    <col min="8448" max="8448" width="38" style="4" customWidth="1"/>
    <col min="8449" max="8449" width="31.42578125" style="4" customWidth="1"/>
    <col min="8450" max="8450" width="21.42578125" style="4" customWidth="1"/>
    <col min="8451" max="8451" width="19" style="4" customWidth="1"/>
    <col min="8452" max="8452" width="14" style="4" customWidth="1"/>
    <col min="8453" max="8453" width="19.140625" style="4" customWidth="1"/>
    <col min="8454" max="8454" width="15.85546875" style="4" customWidth="1"/>
    <col min="8455" max="8456" width="11.42578125" style="4"/>
    <col min="8457" max="8457" width="12.85546875" style="4" customWidth="1"/>
    <col min="8458" max="8458" width="11.42578125" style="4" customWidth="1"/>
    <col min="8459" max="8459" width="14.42578125" style="4" customWidth="1"/>
    <col min="8460" max="8702" width="11.42578125" style="4"/>
    <col min="8703" max="8703" width="14.42578125" style="4" customWidth="1"/>
    <col min="8704" max="8704" width="38" style="4" customWidth="1"/>
    <col min="8705" max="8705" width="31.42578125" style="4" customWidth="1"/>
    <col min="8706" max="8706" width="21.42578125" style="4" customWidth="1"/>
    <col min="8707" max="8707" width="19" style="4" customWidth="1"/>
    <col min="8708" max="8708" width="14" style="4" customWidth="1"/>
    <col min="8709" max="8709" width="19.140625" style="4" customWidth="1"/>
    <col min="8710" max="8710" width="15.85546875" style="4" customWidth="1"/>
    <col min="8711" max="8712" width="11.42578125" style="4"/>
    <col min="8713" max="8713" width="12.85546875" style="4" customWidth="1"/>
    <col min="8714" max="8714" width="11.42578125" style="4" customWidth="1"/>
    <col min="8715" max="8715" width="14.42578125" style="4" customWidth="1"/>
    <col min="8716" max="8958" width="11.42578125" style="4"/>
    <col min="8959" max="8959" width="14.42578125" style="4" customWidth="1"/>
    <col min="8960" max="8960" width="38" style="4" customWidth="1"/>
    <col min="8961" max="8961" width="31.42578125" style="4" customWidth="1"/>
    <col min="8962" max="8962" width="21.42578125" style="4" customWidth="1"/>
    <col min="8963" max="8963" width="19" style="4" customWidth="1"/>
    <col min="8964" max="8964" width="14" style="4" customWidth="1"/>
    <col min="8965" max="8965" width="19.140625" style="4" customWidth="1"/>
    <col min="8966" max="8966" width="15.85546875" style="4" customWidth="1"/>
    <col min="8967" max="8968" width="11.42578125" style="4"/>
    <col min="8969" max="8969" width="12.85546875" style="4" customWidth="1"/>
    <col min="8970" max="8970" width="11.42578125" style="4" customWidth="1"/>
    <col min="8971" max="8971" width="14.42578125" style="4" customWidth="1"/>
    <col min="8972" max="9214" width="11.42578125" style="4"/>
    <col min="9215" max="9215" width="14.42578125" style="4" customWidth="1"/>
    <col min="9216" max="9216" width="38" style="4" customWidth="1"/>
    <col min="9217" max="9217" width="31.42578125" style="4" customWidth="1"/>
    <col min="9218" max="9218" width="21.42578125" style="4" customWidth="1"/>
    <col min="9219" max="9219" width="19" style="4" customWidth="1"/>
    <col min="9220" max="9220" width="14" style="4" customWidth="1"/>
    <col min="9221" max="9221" width="19.140625" style="4" customWidth="1"/>
    <col min="9222" max="9222" width="15.85546875" style="4" customWidth="1"/>
    <col min="9223" max="9224" width="11.42578125" style="4"/>
    <col min="9225" max="9225" width="12.85546875" style="4" customWidth="1"/>
    <col min="9226" max="9226" width="11.42578125" style="4" customWidth="1"/>
    <col min="9227" max="9227" width="14.42578125" style="4" customWidth="1"/>
    <col min="9228" max="9470" width="11.42578125" style="4"/>
    <col min="9471" max="9471" width="14.42578125" style="4" customWidth="1"/>
    <col min="9472" max="9472" width="38" style="4" customWidth="1"/>
    <col min="9473" max="9473" width="31.42578125" style="4" customWidth="1"/>
    <col min="9474" max="9474" width="21.42578125" style="4" customWidth="1"/>
    <col min="9475" max="9475" width="19" style="4" customWidth="1"/>
    <col min="9476" max="9476" width="14" style="4" customWidth="1"/>
    <col min="9477" max="9477" width="19.140625" style="4" customWidth="1"/>
    <col min="9478" max="9478" width="15.85546875" style="4" customWidth="1"/>
    <col min="9479" max="9480" width="11.42578125" style="4"/>
    <col min="9481" max="9481" width="12.85546875" style="4" customWidth="1"/>
    <col min="9482" max="9482" width="11.42578125" style="4" customWidth="1"/>
    <col min="9483" max="9483" width="14.42578125" style="4" customWidth="1"/>
    <col min="9484" max="9726" width="11.42578125" style="4"/>
    <col min="9727" max="9727" width="14.42578125" style="4" customWidth="1"/>
    <col min="9728" max="9728" width="38" style="4" customWidth="1"/>
    <col min="9729" max="9729" width="31.42578125" style="4" customWidth="1"/>
    <col min="9730" max="9730" width="21.42578125" style="4" customWidth="1"/>
    <col min="9731" max="9731" width="19" style="4" customWidth="1"/>
    <col min="9732" max="9732" width="14" style="4" customWidth="1"/>
    <col min="9733" max="9733" width="19.140625" style="4" customWidth="1"/>
    <col min="9734" max="9734" width="15.85546875" style="4" customWidth="1"/>
    <col min="9735" max="9736" width="11.42578125" style="4"/>
    <col min="9737" max="9737" width="12.85546875" style="4" customWidth="1"/>
    <col min="9738" max="9738" width="11.42578125" style="4" customWidth="1"/>
    <col min="9739" max="9739" width="14.42578125" style="4" customWidth="1"/>
    <col min="9740" max="9982" width="11.42578125" style="4"/>
    <col min="9983" max="9983" width="14.42578125" style="4" customWidth="1"/>
    <col min="9984" max="9984" width="38" style="4" customWidth="1"/>
    <col min="9985" max="9985" width="31.42578125" style="4" customWidth="1"/>
    <col min="9986" max="9986" width="21.42578125" style="4" customWidth="1"/>
    <col min="9987" max="9987" width="19" style="4" customWidth="1"/>
    <col min="9988" max="9988" width="14" style="4" customWidth="1"/>
    <col min="9989" max="9989" width="19.140625" style="4" customWidth="1"/>
    <col min="9990" max="9990" width="15.85546875" style="4" customWidth="1"/>
    <col min="9991" max="9992" width="11.42578125" style="4"/>
    <col min="9993" max="9993" width="12.85546875" style="4" customWidth="1"/>
    <col min="9994" max="9994" width="11.42578125" style="4" customWidth="1"/>
    <col min="9995" max="9995" width="14.42578125" style="4" customWidth="1"/>
    <col min="9996" max="10238" width="11.42578125" style="4"/>
    <col min="10239" max="10239" width="14.42578125" style="4" customWidth="1"/>
    <col min="10240" max="10240" width="38" style="4" customWidth="1"/>
    <col min="10241" max="10241" width="31.42578125" style="4" customWidth="1"/>
    <col min="10242" max="10242" width="21.42578125" style="4" customWidth="1"/>
    <col min="10243" max="10243" width="19" style="4" customWidth="1"/>
    <col min="10244" max="10244" width="14" style="4" customWidth="1"/>
    <col min="10245" max="10245" width="19.140625" style="4" customWidth="1"/>
    <col min="10246" max="10246" width="15.85546875" style="4" customWidth="1"/>
    <col min="10247" max="10248" width="11.42578125" style="4"/>
    <col min="10249" max="10249" width="12.85546875" style="4" customWidth="1"/>
    <col min="10250" max="10250" width="11.42578125" style="4" customWidth="1"/>
    <col min="10251" max="10251" width="14.42578125" style="4" customWidth="1"/>
    <col min="10252" max="10494" width="11.42578125" style="4"/>
    <col min="10495" max="10495" width="14.42578125" style="4" customWidth="1"/>
    <col min="10496" max="10496" width="38" style="4" customWidth="1"/>
    <col min="10497" max="10497" width="31.42578125" style="4" customWidth="1"/>
    <col min="10498" max="10498" width="21.42578125" style="4" customWidth="1"/>
    <col min="10499" max="10499" width="19" style="4" customWidth="1"/>
    <col min="10500" max="10500" width="14" style="4" customWidth="1"/>
    <col min="10501" max="10501" width="19.140625" style="4" customWidth="1"/>
    <col min="10502" max="10502" width="15.85546875" style="4" customWidth="1"/>
    <col min="10503" max="10504" width="11.42578125" style="4"/>
    <col min="10505" max="10505" width="12.85546875" style="4" customWidth="1"/>
    <col min="10506" max="10506" width="11.42578125" style="4" customWidth="1"/>
    <col min="10507" max="10507" width="14.42578125" style="4" customWidth="1"/>
    <col min="10508" max="10750" width="11.42578125" style="4"/>
    <col min="10751" max="10751" width="14.42578125" style="4" customWidth="1"/>
    <col min="10752" max="10752" width="38" style="4" customWidth="1"/>
    <col min="10753" max="10753" width="31.42578125" style="4" customWidth="1"/>
    <col min="10754" max="10754" width="21.42578125" style="4" customWidth="1"/>
    <col min="10755" max="10755" width="19" style="4" customWidth="1"/>
    <col min="10756" max="10756" width="14" style="4" customWidth="1"/>
    <col min="10757" max="10757" width="19.140625" style="4" customWidth="1"/>
    <col min="10758" max="10758" width="15.85546875" style="4" customWidth="1"/>
    <col min="10759" max="10760" width="11.42578125" style="4"/>
    <col min="10761" max="10761" width="12.85546875" style="4" customWidth="1"/>
    <col min="10762" max="10762" width="11.42578125" style="4" customWidth="1"/>
    <col min="10763" max="10763" width="14.42578125" style="4" customWidth="1"/>
    <col min="10764" max="11006" width="11.42578125" style="4"/>
    <col min="11007" max="11007" width="14.42578125" style="4" customWidth="1"/>
    <col min="11008" max="11008" width="38" style="4" customWidth="1"/>
    <col min="11009" max="11009" width="31.42578125" style="4" customWidth="1"/>
    <col min="11010" max="11010" width="21.42578125" style="4" customWidth="1"/>
    <col min="11011" max="11011" width="19" style="4" customWidth="1"/>
    <col min="11012" max="11012" width="14" style="4" customWidth="1"/>
    <col min="11013" max="11013" width="19.140625" style="4" customWidth="1"/>
    <col min="11014" max="11014" width="15.85546875" style="4" customWidth="1"/>
    <col min="11015" max="11016" width="11.42578125" style="4"/>
    <col min="11017" max="11017" width="12.85546875" style="4" customWidth="1"/>
    <col min="11018" max="11018" width="11.42578125" style="4" customWidth="1"/>
    <col min="11019" max="11019" width="14.42578125" style="4" customWidth="1"/>
    <col min="11020" max="11262" width="11.42578125" style="4"/>
    <col min="11263" max="11263" width="14.42578125" style="4" customWidth="1"/>
    <col min="11264" max="11264" width="38" style="4" customWidth="1"/>
    <col min="11265" max="11265" width="31.42578125" style="4" customWidth="1"/>
    <col min="11266" max="11266" width="21.42578125" style="4" customWidth="1"/>
    <col min="11267" max="11267" width="19" style="4" customWidth="1"/>
    <col min="11268" max="11268" width="14" style="4" customWidth="1"/>
    <col min="11269" max="11269" width="19.140625" style="4" customWidth="1"/>
    <col min="11270" max="11270" width="15.85546875" style="4" customWidth="1"/>
    <col min="11271" max="11272" width="11.42578125" style="4"/>
    <col min="11273" max="11273" width="12.85546875" style="4" customWidth="1"/>
    <col min="11274" max="11274" width="11.42578125" style="4" customWidth="1"/>
    <col min="11275" max="11275" width="14.42578125" style="4" customWidth="1"/>
    <col min="11276" max="11518" width="11.42578125" style="4"/>
    <col min="11519" max="11519" width="14.42578125" style="4" customWidth="1"/>
    <col min="11520" max="11520" width="38" style="4" customWidth="1"/>
    <col min="11521" max="11521" width="31.42578125" style="4" customWidth="1"/>
    <col min="11522" max="11522" width="21.42578125" style="4" customWidth="1"/>
    <col min="11523" max="11523" width="19" style="4" customWidth="1"/>
    <col min="11524" max="11524" width="14" style="4" customWidth="1"/>
    <col min="11525" max="11525" width="19.140625" style="4" customWidth="1"/>
    <col min="11526" max="11526" width="15.85546875" style="4" customWidth="1"/>
    <col min="11527" max="11528" width="11.42578125" style="4"/>
    <col min="11529" max="11529" width="12.85546875" style="4" customWidth="1"/>
    <col min="11530" max="11530" width="11.42578125" style="4" customWidth="1"/>
    <col min="11531" max="11531" width="14.42578125" style="4" customWidth="1"/>
    <col min="11532" max="11774" width="11.42578125" style="4"/>
    <col min="11775" max="11775" width="14.42578125" style="4" customWidth="1"/>
    <col min="11776" max="11776" width="38" style="4" customWidth="1"/>
    <col min="11777" max="11777" width="31.42578125" style="4" customWidth="1"/>
    <col min="11778" max="11778" width="21.42578125" style="4" customWidth="1"/>
    <col min="11779" max="11779" width="19" style="4" customWidth="1"/>
    <col min="11780" max="11780" width="14" style="4" customWidth="1"/>
    <col min="11781" max="11781" width="19.140625" style="4" customWidth="1"/>
    <col min="11782" max="11782" width="15.85546875" style="4" customWidth="1"/>
    <col min="11783" max="11784" width="11.42578125" style="4"/>
    <col min="11785" max="11785" width="12.85546875" style="4" customWidth="1"/>
    <col min="11786" max="11786" width="11.42578125" style="4" customWidth="1"/>
    <col min="11787" max="11787" width="14.42578125" style="4" customWidth="1"/>
    <col min="11788" max="12030" width="11.42578125" style="4"/>
    <col min="12031" max="12031" width="14.42578125" style="4" customWidth="1"/>
    <col min="12032" max="12032" width="38" style="4" customWidth="1"/>
    <col min="12033" max="12033" width="31.42578125" style="4" customWidth="1"/>
    <col min="12034" max="12034" width="21.42578125" style="4" customWidth="1"/>
    <col min="12035" max="12035" width="19" style="4" customWidth="1"/>
    <col min="12036" max="12036" width="14" style="4" customWidth="1"/>
    <col min="12037" max="12037" width="19.140625" style="4" customWidth="1"/>
    <col min="12038" max="12038" width="15.85546875" style="4" customWidth="1"/>
    <col min="12039" max="12040" width="11.42578125" style="4"/>
    <col min="12041" max="12041" width="12.85546875" style="4" customWidth="1"/>
    <col min="12042" max="12042" width="11.42578125" style="4" customWidth="1"/>
    <col min="12043" max="12043" width="14.42578125" style="4" customWidth="1"/>
    <col min="12044" max="12286" width="11.42578125" style="4"/>
    <col min="12287" max="12287" width="14.42578125" style="4" customWidth="1"/>
    <col min="12288" max="12288" width="38" style="4" customWidth="1"/>
    <col min="12289" max="12289" width="31.42578125" style="4" customWidth="1"/>
    <col min="12290" max="12290" width="21.42578125" style="4" customWidth="1"/>
    <col min="12291" max="12291" width="19" style="4" customWidth="1"/>
    <col min="12292" max="12292" width="14" style="4" customWidth="1"/>
    <col min="12293" max="12293" width="19.140625" style="4" customWidth="1"/>
    <col min="12294" max="12294" width="15.85546875" style="4" customWidth="1"/>
    <col min="12295" max="12296" width="11.42578125" style="4"/>
    <col min="12297" max="12297" width="12.85546875" style="4" customWidth="1"/>
    <col min="12298" max="12298" width="11.42578125" style="4" customWidth="1"/>
    <col min="12299" max="12299" width="14.42578125" style="4" customWidth="1"/>
    <col min="12300" max="12542" width="11.42578125" style="4"/>
    <col min="12543" max="12543" width="14.42578125" style="4" customWidth="1"/>
    <col min="12544" max="12544" width="38" style="4" customWidth="1"/>
    <col min="12545" max="12545" width="31.42578125" style="4" customWidth="1"/>
    <col min="12546" max="12546" width="21.42578125" style="4" customWidth="1"/>
    <col min="12547" max="12547" width="19" style="4" customWidth="1"/>
    <col min="12548" max="12548" width="14" style="4" customWidth="1"/>
    <col min="12549" max="12549" width="19.140625" style="4" customWidth="1"/>
    <col min="12550" max="12550" width="15.85546875" style="4" customWidth="1"/>
    <col min="12551" max="12552" width="11.42578125" style="4"/>
    <col min="12553" max="12553" width="12.85546875" style="4" customWidth="1"/>
    <col min="12554" max="12554" width="11.42578125" style="4" customWidth="1"/>
    <col min="12555" max="12555" width="14.42578125" style="4" customWidth="1"/>
    <col min="12556" max="12798" width="11.42578125" style="4"/>
    <col min="12799" max="12799" width="14.42578125" style="4" customWidth="1"/>
    <col min="12800" max="12800" width="38" style="4" customWidth="1"/>
    <col min="12801" max="12801" width="31.42578125" style="4" customWidth="1"/>
    <col min="12802" max="12802" width="21.42578125" style="4" customWidth="1"/>
    <col min="12803" max="12803" width="19" style="4" customWidth="1"/>
    <col min="12804" max="12804" width="14" style="4" customWidth="1"/>
    <col min="12805" max="12805" width="19.140625" style="4" customWidth="1"/>
    <col min="12806" max="12806" width="15.85546875" style="4" customWidth="1"/>
    <col min="12807" max="12808" width="11.42578125" style="4"/>
    <col min="12809" max="12809" width="12.85546875" style="4" customWidth="1"/>
    <col min="12810" max="12810" width="11.42578125" style="4" customWidth="1"/>
    <col min="12811" max="12811" width="14.42578125" style="4" customWidth="1"/>
    <col min="12812" max="13054" width="11.42578125" style="4"/>
    <col min="13055" max="13055" width="14.42578125" style="4" customWidth="1"/>
    <col min="13056" max="13056" width="38" style="4" customWidth="1"/>
    <col min="13057" max="13057" width="31.42578125" style="4" customWidth="1"/>
    <col min="13058" max="13058" width="21.42578125" style="4" customWidth="1"/>
    <col min="13059" max="13059" width="19" style="4" customWidth="1"/>
    <col min="13060" max="13060" width="14" style="4" customWidth="1"/>
    <col min="13061" max="13061" width="19.140625" style="4" customWidth="1"/>
    <col min="13062" max="13062" width="15.85546875" style="4" customWidth="1"/>
    <col min="13063" max="13064" width="11.42578125" style="4"/>
    <col min="13065" max="13065" width="12.85546875" style="4" customWidth="1"/>
    <col min="13066" max="13066" width="11.42578125" style="4" customWidth="1"/>
    <col min="13067" max="13067" width="14.42578125" style="4" customWidth="1"/>
    <col min="13068" max="13310" width="11.42578125" style="4"/>
    <col min="13311" max="13311" width="14.42578125" style="4" customWidth="1"/>
    <col min="13312" max="13312" width="38" style="4" customWidth="1"/>
    <col min="13313" max="13313" width="31.42578125" style="4" customWidth="1"/>
    <col min="13314" max="13314" width="21.42578125" style="4" customWidth="1"/>
    <col min="13315" max="13315" width="19" style="4" customWidth="1"/>
    <col min="13316" max="13316" width="14" style="4" customWidth="1"/>
    <col min="13317" max="13317" width="19.140625" style="4" customWidth="1"/>
    <col min="13318" max="13318" width="15.85546875" style="4" customWidth="1"/>
    <col min="13319" max="13320" width="11.42578125" style="4"/>
    <col min="13321" max="13321" width="12.85546875" style="4" customWidth="1"/>
    <col min="13322" max="13322" width="11.42578125" style="4" customWidth="1"/>
    <col min="13323" max="13323" width="14.42578125" style="4" customWidth="1"/>
    <col min="13324" max="13566" width="11.42578125" style="4"/>
    <col min="13567" max="13567" width="14.42578125" style="4" customWidth="1"/>
    <col min="13568" max="13568" width="38" style="4" customWidth="1"/>
    <col min="13569" max="13569" width="31.42578125" style="4" customWidth="1"/>
    <col min="13570" max="13570" width="21.42578125" style="4" customWidth="1"/>
    <col min="13571" max="13571" width="19" style="4" customWidth="1"/>
    <col min="13572" max="13572" width="14" style="4" customWidth="1"/>
    <col min="13573" max="13573" width="19.140625" style="4" customWidth="1"/>
    <col min="13574" max="13574" width="15.85546875" style="4" customWidth="1"/>
    <col min="13575" max="13576" width="11.42578125" style="4"/>
    <col min="13577" max="13577" width="12.85546875" style="4" customWidth="1"/>
    <col min="13578" max="13578" width="11.42578125" style="4" customWidth="1"/>
    <col min="13579" max="13579" width="14.42578125" style="4" customWidth="1"/>
    <col min="13580" max="13822" width="11.42578125" style="4"/>
    <col min="13823" max="13823" width="14.42578125" style="4" customWidth="1"/>
    <col min="13824" max="13824" width="38" style="4" customWidth="1"/>
    <col min="13825" max="13825" width="31.42578125" style="4" customWidth="1"/>
    <col min="13826" max="13826" width="21.42578125" style="4" customWidth="1"/>
    <col min="13827" max="13827" width="19" style="4" customWidth="1"/>
    <col min="13828" max="13828" width="14" style="4" customWidth="1"/>
    <col min="13829" max="13829" width="19.140625" style="4" customWidth="1"/>
    <col min="13830" max="13830" width="15.85546875" style="4" customWidth="1"/>
    <col min="13831" max="13832" width="11.42578125" style="4"/>
    <col min="13833" max="13833" width="12.85546875" style="4" customWidth="1"/>
    <col min="13834" max="13834" width="11.42578125" style="4" customWidth="1"/>
    <col min="13835" max="13835" width="14.42578125" style="4" customWidth="1"/>
    <col min="13836" max="14078" width="11.42578125" style="4"/>
    <col min="14079" max="14079" width="14.42578125" style="4" customWidth="1"/>
    <col min="14080" max="14080" width="38" style="4" customWidth="1"/>
    <col min="14081" max="14081" width="31.42578125" style="4" customWidth="1"/>
    <col min="14082" max="14082" width="21.42578125" style="4" customWidth="1"/>
    <col min="14083" max="14083" width="19" style="4" customWidth="1"/>
    <col min="14084" max="14084" width="14" style="4" customWidth="1"/>
    <col min="14085" max="14085" width="19.140625" style="4" customWidth="1"/>
    <col min="14086" max="14086" width="15.85546875" style="4" customWidth="1"/>
    <col min="14087" max="14088" width="11.42578125" style="4"/>
    <col min="14089" max="14089" width="12.85546875" style="4" customWidth="1"/>
    <col min="14090" max="14090" width="11.42578125" style="4" customWidth="1"/>
    <col min="14091" max="14091" width="14.42578125" style="4" customWidth="1"/>
    <col min="14092" max="14334" width="11.42578125" style="4"/>
    <col min="14335" max="14335" width="14.42578125" style="4" customWidth="1"/>
    <col min="14336" max="14336" width="38" style="4" customWidth="1"/>
    <col min="14337" max="14337" width="31.42578125" style="4" customWidth="1"/>
    <col min="14338" max="14338" width="21.42578125" style="4" customWidth="1"/>
    <col min="14339" max="14339" width="19" style="4" customWidth="1"/>
    <col min="14340" max="14340" width="14" style="4" customWidth="1"/>
    <col min="14341" max="14341" width="19.140625" style="4" customWidth="1"/>
    <col min="14342" max="14342" width="15.85546875" style="4" customWidth="1"/>
    <col min="14343" max="14344" width="11.42578125" style="4"/>
    <col min="14345" max="14345" width="12.85546875" style="4" customWidth="1"/>
    <col min="14346" max="14346" width="11.42578125" style="4" customWidth="1"/>
    <col min="14347" max="14347" width="14.42578125" style="4" customWidth="1"/>
    <col min="14348" max="14590" width="11.42578125" style="4"/>
    <col min="14591" max="14591" width="14.42578125" style="4" customWidth="1"/>
    <col min="14592" max="14592" width="38" style="4" customWidth="1"/>
    <col min="14593" max="14593" width="31.42578125" style="4" customWidth="1"/>
    <col min="14594" max="14594" width="21.42578125" style="4" customWidth="1"/>
    <col min="14595" max="14595" width="19" style="4" customWidth="1"/>
    <col min="14596" max="14596" width="14" style="4" customWidth="1"/>
    <col min="14597" max="14597" width="19.140625" style="4" customWidth="1"/>
    <col min="14598" max="14598" width="15.85546875" style="4" customWidth="1"/>
    <col min="14599" max="14600" width="11.42578125" style="4"/>
    <col min="14601" max="14601" width="12.85546875" style="4" customWidth="1"/>
    <col min="14602" max="14602" width="11.42578125" style="4" customWidth="1"/>
    <col min="14603" max="14603" width="14.42578125" style="4" customWidth="1"/>
    <col min="14604" max="14846" width="11.42578125" style="4"/>
    <col min="14847" max="14847" width="14.42578125" style="4" customWidth="1"/>
    <col min="14848" max="14848" width="38" style="4" customWidth="1"/>
    <col min="14849" max="14849" width="31.42578125" style="4" customWidth="1"/>
    <col min="14850" max="14850" width="21.42578125" style="4" customWidth="1"/>
    <col min="14851" max="14851" width="19" style="4" customWidth="1"/>
    <col min="14852" max="14852" width="14" style="4" customWidth="1"/>
    <col min="14853" max="14853" width="19.140625" style="4" customWidth="1"/>
    <col min="14854" max="14854" width="15.85546875" style="4" customWidth="1"/>
    <col min="14855" max="14856" width="11.42578125" style="4"/>
    <col min="14857" max="14857" width="12.85546875" style="4" customWidth="1"/>
    <col min="14858" max="14858" width="11.42578125" style="4" customWidth="1"/>
    <col min="14859" max="14859" width="14.42578125" style="4" customWidth="1"/>
    <col min="14860" max="15102" width="11.42578125" style="4"/>
    <col min="15103" max="15103" width="14.42578125" style="4" customWidth="1"/>
    <col min="15104" max="15104" width="38" style="4" customWidth="1"/>
    <col min="15105" max="15105" width="31.42578125" style="4" customWidth="1"/>
    <col min="15106" max="15106" width="21.42578125" style="4" customWidth="1"/>
    <col min="15107" max="15107" width="19" style="4" customWidth="1"/>
    <col min="15108" max="15108" width="14" style="4" customWidth="1"/>
    <col min="15109" max="15109" width="19.140625" style="4" customWidth="1"/>
    <col min="15110" max="15110" width="15.85546875" style="4" customWidth="1"/>
    <col min="15111" max="15112" width="11.42578125" style="4"/>
    <col min="15113" max="15113" width="12.85546875" style="4" customWidth="1"/>
    <col min="15114" max="15114" width="11.42578125" style="4" customWidth="1"/>
    <col min="15115" max="15115" width="14.42578125" style="4" customWidth="1"/>
    <col min="15116" max="15358" width="11.42578125" style="4"/>
    <col min="15359" max="15359" width="14.42578125" style="4" customWidth="1"/>
    <col min="15360" max="15360" width="38" style="4" customWidth="1"/>
    <col min="15361" max="15361" width="31.42578125" style="4" customWidth="1"/>
    <col min="15362" max="15362" width="21.42578125" style="4" customWidth="1"/>
    <col min="15363" max="15363" width="19" style="4" customWidth="1"/>
    <col min="15364" max="15364" width="14" style="4" customWidth="1"/>
    <col min="15365" max="15365" width="19.140625" style="4" customWidth="1"/>
    <col min="15366" max="15366" width="15.85546875" style="4" customWidth="1"/>
    <col min="15367" max="15368" width="11.42578125" style="4"/>
    <col min="15369" max="15369" width="12.85546875" style="4" customWidth="1"/>
    <col min="15370" max="15370" width="11.42578125" style="4" customWidth="1"/>
    <col min="15371" max="15371" width="14.42578125" style="4" customWidth="1"/>
    <col min="15372" max="15614" width="11.42578125" style="4"/>
    <col min="15615" max="15615" width="14.42578125" style="4" customWidth="1"/>
    <col min="15616" max="15616" width="38" style="4" customWidth="1"/>
    <col min="15617" max="15617" width="31.42578125" style="4" customWidth="1"/>
    <col min="15618" max="15618" width="21.42578125" style="4" customWidth="1"/>
    <col min="15619" max="15619" width="19" style="4" customWidth="1"/>
    <col min="15620" max="15620" width="14" style="4" customWidth="1"/>
    <col min="15621" max="15621" width="19.140625" style="4" customWidth="1"/>
    <col min="15622" max="15622" width="15.85546875" style="4" customWidth="1"/>
    <col min="15623" max="15624" width="11.42578125" style="4"/>
    <col min="15625" max="15625" width="12.85546875" style="4" customWidth="1"/>
    <col min="15626" max="15626" width="11.42578125" style="4" customWidth="1"/>
    <col min="15627" max="15627" width="14.42578125" style="4" customWidth="1"/>
    <col min="15628" max="15870" width="11.42578125" style="4"/>
    <col min="15871" max="15871" width="14.42578125" style="4" customWidth="1"/>
    <col min="15872" max="15872" width="38" style="4" customWidth="1"/>
    <col min="15873" max="15873" width="31.42578125" style="4" customWidth="1"/>
    <col min="15874" max="15874" width="21.42578125" style="4" customWidth="1"/>
    <col min="15875" max="15875" width="19" style="4" customWidth="1"/>
    <col min="15876" max="15876" width="14" style="4" customWidth="1"/>
    <col min="15877" max="15877" width="19.140625" style="4" customWidth="1"/>
    <col min="15878" max="15878" width="15.85546875" style="4" customWidth="1"/>
    <col min="15879" max="15880" width="11.42578125" style="4"/>
    <col min="15881" max="15881" width="12.85546875" style="4" customWidth="1"/>
    <col min="15882" max="15882" width="11.42578125" style="4" customWidth="1"/>
    <col min="15883" max="15883" width="14.42578125" style="4" customWidth="1"/>
    <col min="15884" max="16126" width="11.42578125" style="4"/>
    <col min="16127" max="16127" width="14.42578125" style="4" customWidth="1"/>
    <col min="16128" max="16128" width="38" style="4" customWidth="1"/>
    <col min="16129" max="16129" width="31.42578125" style="4" customWidth="1"/>
    <col min="16130" max="16130" width="21.42578125" style="4" customWidth="1"/>
    <col min="16131" max="16131" width="19" style="4" customWidth="1"/>
    <col min="16132" max="16132" width="14" style="4" customWidth="1"/>
    <col min="16133" max="16133" width="19.140625" style="4" customWidth="1"/>
    <col min="16134" max="16134" width="15.85546875" style="4" customWidth="1"/>
    <col min="16135" max="16136" width="11.42578125" style="4"/>
    <col min="16137" max="16137" width="12.85546875" style="4" customWidth="1"/>
    <col min="16138" max="16138" width="11.42578125" style="4" customWidth="1"/>
    <col min="16139" max="16139" width="14.42578125" style="4" customWidth="1"/>
    <col min="16140" max="16384" width="11.42578125" style="4"/>
  </cols>
  <sheetData>
    <row r="1" spans="2:21" ht="15.75" thickBot="1" x14ac:dyDescent="0.3"/>
    <row r="2" spans="2:21" ht="14.45" customHeight="1" x14ac:dyDescent="0.25">
      <c r="B2" s="338" t="s">
        <v>41</v>
      </c>
      <c r="C2" s="294"/>
      <c r="D2" s="294"/>
      <c r="E2" s="294"/>
      <c r="F2" s="294"/>
      <c r="G2" s="294"/>
      <c r="H2" s="294"/>
      <c r="I2" s="294"/>
      <c r="J2" s="294"/>
      <c r="K2" s="294"/>
      <c r="L2" s="294"/>
      <c r="M2" s="294"/>
      <c r="N2" s="294"/>
      <c r="O2" s="294"/>
      <c r="P2" s="294"/>
      <c r="Q2" s="294"/>
      <c r="R2" s="294"/>
      <c r="S2" s="294"/>
      <c r="T2" s="295"/>
    </row>
    <row r="3" spans="2:21" ht="14.45" customHeight="1" x14ac:dyDescent="0.25">
      <c r="B3" s="339"/>
      <c r="C3" s="297"/>
      <c r="D3" s="297"/>
      <c r="E3" s="297"/>
      <c r="F3" s="297"/>
      <c r="G3" s="297"/>
      <c r="H3" s="297"/>
      <c r="I3" s="297"/>
      <c r="J3" s="297"/>
      <c r="K3" s="297"/>
      <c r="L3" s="297"/>
      <c r="M3" s="297"/>
      <c r="N3" s="297"/>
      <c r="O3" s="297"/>
      <c r="P3" s="297"/>
      <c r="Q3" s="297"/>
      <c r="R3" s="297"/>
      <c r="S3" s="297"/>
      <c r="T3" s="298"/>
      <c r="U3" s="6"/>
    </row>
    <row r="4" spans="2:21" ht="14.45" customHeight="1" thickBot="1" x14ac:dyDescent="0.3">
      <c r="B4" s="340"/>
      <c r="C4" s="341"/>
      <c r="D4" s="341"/>
      <c r="E4" s="341"/>
      <c r="F4" s="341"/>
      <c r="G4" s="341"/>
      <c r="H4" s="341"/>
      <c r="I4" s="341"/>
      <c r="J4" s="341"/>
      <c r="K4" s="341"/>
      <c r="L4" s="341"/>
      <c r="M4" s="341"/>
      <c r="N4" s="341"/>
      <c r="O4" s="341"/>
      <c r="P4" s="341"/>
      <c r="Q4" s="341"/>
      <c r="R4" s="341"/>
      <c r="S4" s="341"/>
      <c r="T4" s="342"/>
      <c r="U4" s="6"/>
    </row>
    <row r="5" spans="2:21" ht="16.5" thickBot="1" x14ac:dyDescent="0.3">
      <c r="B5" s="343" t="s">
        <v>4</v>
      </c>
      <c r="C5" s="344"/>
      <c r="D5" s="344"/>
      <c r="E5" s="344"/>
      <c r="F5" s="344"/>
      <c r="G5" s="344"/>
      <c r="H5" s="344"/>
      <c r="I5" s="344"/>
      <c r="J5" s="344"/>
      <c r="K5" s="344"/>
      <c r="L5" s="344"/>
      <c r="M5" s="344"/>
      <c r="N5" s="344"/>
      <c r="O5" s="344"/>
      <c r="P5" s="344"/>
      <c r="Q5" s="344"/>
      <c r="R5" s="344"/>
      <c r="S5" s="344"/>
      <c r="T5" s="345"/>
      <c r="U5" s="6"/>
    </row>
    <row r="6" spans="2:21" ht="16.5" thickBot="1" x14ac:dyDescent="0.3">
      <c r="B6" s="302" t="s">
        <v>8</v>
      </c>
      <c r="C6" s="303"/>
      <c r="D6" s="18"/>
      <c r="E6" s="346"/>
      <c r="F6" s="347"/>
      <c r="G6" s="347"/>
      <c r="H6" s="347"/>
      <c r="I6" s="347"/>
      <c r="J6" s="347"/>
      <c r="K6" s="347"/>
      <c r="L6" s="347"/>
      <c r="M6" s="347"/>
      <c r="N6" s="347"/>
      <c r="O6" s="347"/>
      <c r="P6" s="347"/>
      <c r="Q6" s="347"/>
      <c r="R6" s="347"/>
      <c r="S6" s="347"/>
      <c r="T6" s="348"/>
      <c r="U6" s="6"/>
    </row>
    <row r="7" spans="2:21" ht="15" hidden="1" customHeight="1" thickBot="1" x14ac:dyDescent="0.3">
      <c r="B7" s="17"/>
      <c r="C7" s="17"/>
      <c r="D7" s="17"/>
      <c r="E7" s="17"/>
      <c r="F7" s="17"/>
      <c r="G7" s="17"/>
      <c r="H7" s="17"/>
      <c r="I7" s="17"/>
      <c r="J7" s="17"/>
      <c r="K7" s="17"/>
      <c r="L7" s="17"/>
      <c r="M7" s="17"/>
      <c r="N7" s="17"/>
      <c r="O7" s="17"/>
      <c r="P7" s="17"/>
      <c r="Q7" s="17"/>
      <c r="R7" s="17"/>
      <c r="S7" s="17"/>
      <c r="T7" s="32"/>
      <c r="U7" s="6"/>
    </row>
    <row r="8" spans="2:21" ht="15" customHeight="1" thickBot="1" x14ac:dyDescent="0.3">
      <c r="B8" s="304" t="s">
        <v>38</v>
      </c>
      <c r="C8" s="304" t="s">
        <v>10</v>
      </c>
      <c r="D8" s="304" t="s">
        <v>34</v>
      </c>
      <c r="E8" s="353" t="s">
        <v>11</v>
      </c>
      <c r="F8" s="304" t="s">
        <v>13</v>
      </c>
      <c r="G8" s="304" t="s">
        <v>14</v>
      </c>
      <c r="H8" s="350" t="s">
        <v>15</v>
      </c>
      <c r="I8" s="351"/>
      <c r="J8" s="351"/>
      <c r="K8" s="351"/>
      <c r="L8" s="351"/>
      <c r="M8" s="351"/>
      <c r="N8" s="351"/>
      <c r="O8" s="351"/>
      <c r="P8" s="351"/>
      <c r="Q8" s="351"/>
      <c r="R8" s="351"/>
      <c r="S8" s="351"/>
      <c r="T8" s="352"/>
    </row>
    <row r="9" spans="2:21" ht="43.7" customHeight="1" thickBot="1" x14ac:dyDescent="0.3">
      <c r="B9" s="349"/>
      <c r="C9" s="349"/>
      <c r="D9" s="349"/>
      <c r="E9" s="354"/>
      <c r="F9" s="349"/>
      <c r="G9" s="349"/>
      <c r="H9" s="7" t="s">
        <v>16</v>
      </c>
      <c r="I9" s="8" t="s">
        <v>17</v>
      </c>
      <c r="J9" s="9" t="s">
        <v>18</v>
      </c>
      <c r="K9" s="9" t="s">
        <v>19</v>
      </c>
      <c r="L9" s="9" t="s">
        <v>20</v>
      </c>
      <c r="M9" s="9" t="s">
        <v>21</v>
      </c>
      <c r="N9" s="9" t="s">
        <v>22</v>
      </c>
      <c r="O9" s="9" t="s">
        <v>23</v>
      </c>
      <c r="P9" s="9" t="s">
        <v>24</v>
      </c>
      <c r="Q9" s="9" t="s">
        <v>25</v>
      </c>
      <c r="R9" s="9" t="s">
        <v>26</v>
      </c>
      <c r="S9" s="9" t="s">
        <v>27</v>
      </c>
      <c r="T9" s="10" t="s">
        <v>28</v>
      </c>
    </row>
    <row r="10" spans="2:21" ht="15" customHeight="1" x14ac:dyDescent="0.25">
      <c r="B10" s="364" t="s">
        <v>29</v>
      </c>
      <c r="C10" s="364"/>
      <c r="D10" s="369" t="s">
        <v>35</v>
      </c>
      <c r="E10" s="370"/>
      <c r="F10" s="362"/>
      <c r="G10" s="358"/>
      <c r="H10" s="51" t="s">
        <v>36</v>
      </c>
      <c r="I10" s="48"/>
      <c r="J10" s="34"/>
      <c r="K10" s="34"/>
      <c r="L10" s="34"/>
      <c r="M10" s="34"/>
      <c r="N10" s="34"/>
      <c r="O10" s="34"/>
      <c r="P10" s="34"/>
      <c r="Q10" s="34"/>
      <c r="R10" s="34"/>
      <c r="S10" s="34"/>
      <c r="T10" s="35"/>
    </row>
    <row r="11" spans="2:21" x14ac:dyDescent="0.25">
      <c r="B11" s="365"/>
      <c r="C11" s="365"/>
      <c r="D11" s="368"/>
      <c r="E11" s="371"/>
      <c r="F11" s="363"/>
      <c r="G11" s="359"/>
      <c r="H11" s="52" t="s">
        <v>36</v>
      </c>
      <c r="I11" s="49"/>
      <c r="J11" s="11"/>
      <c r="K11" s="11"/>
      <c r="L11" s="11"/>
      <c r="M11" s="11"/>
      <c r="N11" s="11"/>
      <c r="O11" s="11"/>
      <c r="P11" s="11"/>
      <c r="Q11" s="11"/>
      <c r="R11" s="11"/>
      <c r="S11" s="11"/>
      <c r="T11" s="12"/>
    </row>
    <row r="12" spans="2:21" x14ac:dyDescent="0.25">
      <c r="B12" s="365"/>
      <c r="C12" s="367"/>
      <c r="D12" s="368"/>
      <c r="E12" s="366"/>
      <c r="F12" s="361"/>
      <c r="G12" s="360"/>
      <c r="H12" s="52" t="s">
        <v>36</v>
      </c>
      <c r="I12" s="49"/>
      <c r="J12" s="11"/>
      <c r="K12" s="11"/>
      <c r="L12" s="11"/>
      <c r="M12" s="11"/>
      <c r="N12" s="11"/>
      <c r="O12" s="11"/>
      <c r="P12" s="11"/>
      <c r="Q12" s="11"/>
      <c r="R12" s="11"/>
      <c r="S12" s="11"/>
      <c r="T12" s="12"/>
    </row>
    <row r="13" spans="2:21" x14ac:dyDescent="0.25">
      <c r="B13" s="365"/>
      <c r="C13" s="367"/>
      <c r="D13" s="368"/>
      <c r="E13" s="366"/>
      <c r="F13" s="361"/>
      <c r="G13" s="360"/>
      <c r="H13" s="52" t="s">
        <v>36</v>
      </c>
      <c r="I13" s="49"/>
      <c r="J13" s="11"/>
      <c r="K13" s="11"/>
      <c r="L13" s="11"/>
      <c r="M13" s="11"/>
      <c r="N13" s="11"/>
      <c r="O13" s="11"/>
      <c r="P13" s="11"/>
      <c r="Q13" s="11"/>
      <c r="R13" s="11"/>
      <c r="S13" s="11"/>
      <c r="T13" s="12"/>
    </row>
    <row r="14" spans="2:21" ht="15.75" thickBot="1" x14ac:dyDescent="0.3">
      <c r="B14" s="19"/>
      <c r="C14" s="20"/>
      <c r="D14" s="39"/>
      <c r="E14" s="38"/>
      <c r="F14" s="21"/>
      <c r="G14" s="47"/>
      <c r="H14" s="53" t="s">
        <v>36</v>
      </c>
      <c r="I14" s="50"/>
      <c r="J14" s="36"/>
      <c r="K14" s="36"/>
      <c r="L14" s="36"/>
      <c r="M14" s="36"/>
      <c r="N14" s="36"/>
      <c r="O14" s="36"/>
      <c r="P14" s="36"/>
      <c r="Q14" s="36"/>
      <c r="R14" s="36"/>
      <c r="S14" s="36"/>
      <c r="T14" s="37"/>
    </row>
    <row r="15" spans="2:21" ht="15.75" thickBot="1" x14ac:dyDescent="0.3">
      <c r="B15" s="355" t="s">
        <v>31</v>
      </c>
      <c r="C15" s="356"/>
      <c r="D15" s="357"/>
      <c r="E15" s="33">
        <f>SUM(E10:E14)</f>
        <v>0</v>
      </c>
      <c r="F15" s="55"/>
      <c r="G15" s="56"/>
      <c r="H15" s="57"/>
      <c r="I15" s="57"/>
      <c r="J15" s="57"/>
      <c r="K15" s="56"/>
      <c r="L15" s="57"/>
      <c r="M15" s="57"/>
      <c r="N15" s="57"/>
      <c r="O15" s="57"/>
      <c r="P15" s="57"/>
      <c r="Q15" s="57"/>
      <c r="R15" s="57"/>
      <c r="S15" s="57"/>
      <c r="T15" s="58"/>
    </row>
    <row r="16" spans="2:21" ht="15.75" thickBot="1" x14ac:dyDescent="0.3">
      <c r="B16" s="311" t="s">
        <v>32</v>
      </c>
      <c r="C16" s="312"/>
      <c r="D16" s="313"/>
      <c r="E16" s="13"/>
      <c r="F16" s="59"/>
      <c r="G16" s="30"/>
      <c r="H16" s="6"/>
      <c r="I16" s="6"/>
      <c r="J16" s="6"/>
      <c r="K16" s="30"/>
      <c r="L16" s="6"/>
      <c r="M16" s="6"/>
      <c r="N16" s="6"/>
      <c r="O16" s="6"/>
      <c r="P16" s="6"/>
      <c r="Q16" s="6"/>
      <c r="R16" s="6"/>
      <c r="S16" s="6"/>
      <c r="T16" s="60"/>
    </row>
    <row r="17" spans="2:20" ht="15.75" thickBot="1" x14ac:dyDescent="0.3">
      <c r="B17" s="311" t="s">
        <v>33</v>
      </c>
      <c r="C17" s="312"/>
      <c r="D17" s="313"/>
      <c r="E17" s="14">
        <f>+E16-E15</f>
        <v>0</v>
      </c>
      <c r="F17" s="61"/>
      <c r="G17" s="62"/>
      <c r="H17" s="63"/>
      <c r="I17" s="63"/>
      <c r="J17" s="63"/>
      <c r="K17" s="62"/>
      <c r="L17" s="63"/>
      <c r="M17" s="63"/>
      <c r="N17" s="63"/>
      <c r="O17" s="63"/>
      <c r="P17" s="63"/>
      <c r="Q17" s="63"/>
      <c r="R17" s="63"/>
      <c r="S17" s="63"/>
      <c r="T17" s="64"/>
    </row>
    <row r="18" spans="2:20" x14ac:dyDescent="0.25">
      <c r="B18" s="317" t="s">
        <v>39</v>
      </c>
      <c r="C18" s="318"/>
      <c r="D18" s="318"/>
      <c r="E18" s="318"/>
      <c r="F18" s="318"/>
      <c r="G18" s="318"/>
      <c r="H18" s="318"/>
      <c r="I18" s="318"/>
      <c r="J18" s="318"/>
      <c r="K18" s="318"/>
      <c r="L18" s="318"/>
      <c r="M18" s="318"/>
      <c r="N18" s="318"/>
      <c r="O18" s="318"/>
      <c r="P18" s="318"/>
      <c r="Q18" s="318"/>
      <c r="R18" s="318"/>
      <c r="S18" s="318"/>
      <c r="T18" s="319"/>
    </row>
    <row r="19" spans="2:20" x14ac:dyDescent="0.25">
      <c r="B19" s="320"/>
      <c r="C19" s="321"/>
      <c r="D19" s="321"/>
      <c r="E19" s="321"/>
      <c r="F19" s="321"/>
      <c r="G19" s="321"/>
      <c r="H19" s="321"/>
      <c r="I19" s="321"/>
      <c r="J19" s="321"/>
      <c r="K19" s="321"/>
      <c r="L19" s="321"/>
      <c r="M19" s="321"/>
      <c r="N19" s="321"/>
      <c r="O19" s="321"/>
      <c r="P19" s="321"/>
      <c r="Q19" s="321"/>
      <c r="R19" s="321"/>
      <c r="S19" s="321"/>
      <c r="T19" s="322"/>
    </row>
    <row r="20" spans="2:20" ht="15.75" thickBot="1" x14ac:dyDescent="0.3">
      <c r="B20" s="323"/>
      <c r="C20" s="324"/>
      <c r="D20" s="324"/>
      <c r="E20" s="324"/>
      <c r="F20" s="324"/>
      <c r="G20" s="324"/>
      <c r="H20" s="324"/>
      <c r="I20" s="324"/>
      <c r="J20" s="324"/>
      <c r="K20" s="324"/>
      <c r="L20" s="324"/>
      <c r="M20" s="324"/>
      <c r="N20" s="324"/>
      <c r="O20" s="324"/>
      <c r="P20" s="324"/>
      <c r="Q20" s="324"/>
      <c r="R20" s="324"/>
      <c r="S20" s="324"/>
      <c r="T20" s="325"/>
    </row>
    <row r="21" spans="2:20" x14ac:dyDescent="0.25">
      <c r="B21" s="16"/>
      <c r="C21" s="16"/>
      <c r="D21" s="16"/>
      <c r="E21" s="16"/>
    </row>
    <row r="22" spans="2:20" x14ac:dyDescent="0.25">
      <c r="B22" s="65" t="s">
        <v>40</v>
      </c>
    </row>
    <row r="23" spans="2:20" x14ac:dyDescent="0.25">
      <c r="F23" s="30"/>
      <c r="G23" s="30"/>
      <c r="K23" s="54"/>
      <c r="L23" s="6"/>
      <c r="M23" s="30"/>
      <c r="N23" s="30"/>
      <c r="O23" s="6"/>
      <c r="P23" s="6"/>
      <c r="Q23" s="6"/>
      <c r="R23" s="6"/>
    </row>
    <row r="24" spans="2:20" x14ac:dyDescent="0.25">
      <c r="K24" s="4"/>
      <c r="N24" s="5"/>
    </row>
  </sheetData>
  <mergeCells count="27">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 ref="B2:T4"/>
    <mergeCell ref="B5:T5"/>
    <mergeCell ref="B6:C6"/>
    <mergeCell ref="E6:T6"/>
    <mergeCell ref="G8:G9"/>
    <mergeCell ref="H8:T8"/>
    <mergeCell ref="F8:F9"/>
    <mergeCell ref="B8:B9"/>
    <mergeCell ref="C8:C9"/>
    <mergeCell ref="E8:E9"/>
    <mergeCell ref="D8:D9"/>
  </mergeCells>
  <dataValidations count="2">
    <dataValidation type="list" allowBlank="1" showInputMessage="1" showErrorMessage="1" sqref="D10:D13">
      <formula1>"Aseguramiento,Consultoria"</formula1>
    </dataValidation>
    <dataValidation type="list" allowBlank="1" showInputMessage="1" showErrorMessage="1" sqref="H10:H14">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14</vt:i4>
      </vt:variant>
    </vt:vector>
  </HeadingPairs>
  <TitlesOfParts>
    <vt:vector size="20" baseType="lpstr">
      <vt:lpstr>Orientaciones Grales.</vt:lpstr>
      <vt:lpstr>Parámetros</vt:lpstr>
      <vt:lpstr>Priorización A</vt:lpstr>
      <vt:lpstr>PROGRAMA DE AUDITORÍA 2025 </vt:lpstr>
      <vt:lpstr>Procesos A Auditar Vs Recursos</vt:lpstr>
      <vt:lpstr>Seguimiento Programa Anual</vt:lpstr>
      <vt:lpstr>Ciclo_Rotación_Calif</vt:lpstr>
      <vt:lpstr>Ciclo_Rotación_Def</vt:lpstr>
      <vt:lpstr>Impacto_Obj_Est_Calif</vt:lpstr>
      <vt:lpstr>Impacto_Obj_Est_Def</vt:lpstr>
      <vt:lpstr>Impacto_Ppto_Calif</vt:lpstr>
      <vt:lpstr>Impacto_Ppto_Def</vt:lpstr>
      <vt:lpstr>Nivel_Criticidad</vt:lpstr>
      <vt:lpstr>Nivel_Directivo_Calif</vt:lpstr>
      <vt:lpstr>Nivel_Directivo_Def</vt:lpstr>
      <vt:lpstr>Nivel_Directivo_Def_PQR</vt:lpstr>
      <vt:lpstr>Result_Aud_Ant_Calif</vt:lpstr>
      <vt:lpstr>Result_Aud_Ant_Def</vt:lpstr>
      <vt:lpstr>Tiempo_Ult_Aud_Calif</vt:lpstr>
      <vt:lpstr>Tiempo_Ult_Aud_Def</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ARLEY GIRALDO ZAPATA</dc:creator>
  <cp:lastModifiedBy>Martha Viviana Diaz Quintero</cp:lastModifiedBy>
  <cp:lastPrinted>2024-03-07T19:26:29Z</cp:lastPrinted>
  <dcterms:created xsi:type="dcterms:W3CDTF">2014-03-13T13:58:02Z</dcterms:created>
  <dcterms:modified xsi:type="dcterms:W3CDTF">2026-04-10T14:47:59Z</dcterms:modified>
</cp:coreProperties>
</file>